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08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grado.mips4b.local\70626_DFS$\70626_Home\70626.farzaana.joema\Desktop\"/>
    </mc:Choice>
  </mc:AlternateContent>
  <xr:revisionPtr revIDLastSave="0" documentId="8_{5D132075-F348-4143-BCC3-9123489E9773}" xr6:coauthVersionLast="47" xr6:coauthVersionMax="47" xr10:uidLastSave="{00000000-0000-0000-0000-000000000000}"/>
  <bookViews>
    <workbookView xWindow="240" yWindow="144" windowWidth="16140" windowHeight="5040" xr2:uid="{00000000-000D-0000-FFFF-FFFF00000000}"/>
  </bookViews>
  <sheets>
    <sheet name="introductie" sheetId="7" r:id="rId1"/>
    <sheet name="signaleringslijst" sheetId="4" r:id="rId2"/>
    <sheet name="keuze route" sheetId="2" r:id="rId3"/>
    <sheet name="hulpblad" sheetId="6" state="hidden" r:id="rId4"/>
    <sheet name="domeinscores" sheetId="8" r:id="rId5"/>
    <sheet name="oefencasus" sheetId="9" r:id="rId6"/>
  </sheets>
  <externalReferences>
    <externalReference r:id="rId7"/>
  </externalReferences>
  <definedNames>
    <definedName name="_xlnm.Print_Area" localSheetId="4">domeinscores!$A$1:$E$15</definedName>
    <definedName name="_xlnm.Print_Area" localSheetId="2">'keuze route'!$A:$I</definedName>
    <definedName name="jn" localSheetId="5">[1]hulpblad!$A$1:$A$2</definedName>
    <definedName name="jn">hulpblad!$A$1:$A$2</definedName>
    <definedName name="jnlij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2" l="1"/>
  <c r="C20" i="2"/>
  <c r="G15" i="2"/>
  <c r="J88" i="4" l="1"/>
  <c r="G88" i="4"/>
  <c r="F88" i="4"/>
  <c r="J85" i="4"/>
  <c r="G85" i="4"/>
  <c r="F85" i="4"/>
  <c r="C58" i="4" l="1"/>
  <c r="C11" i="9"/>
  <c r="F18" i="4" l="1"/>
  <c r="J87" i="4" l="1"/>
  <c r="G87" i="4"/>
  <c r="F87" i="4"/>
  <c r="J86" i="4"/>
  <c r="G86" i="4"/>
  <c r="F86" i="4"/>
  <c r="H58" i="4"/>
  <c r="G3" i="2"/>
  <c r="F83" i="4"/>
  <c r="H83" i="4"/>
  <c r="F52" i="4"/>
  <c r="H52" i="4"/>
  <c r="F32" i="4"/>
  <c r="I32" i="4"/>
  <c r="K67" i="4"/>
  <c r="K66" i="4"/>
  <c r="I67" i="4"/>
  <c r="F67" i="4"/>
  <c r="L43" i="4"/>
  <c r="L42" i="4"/>
  <c r="L41" i="4"/>
  <c r="L40" i="4"/>
  <c r="L39" i="4"/>
  <c r="I31" i="4"/>
  <c r="K68" i="4"/>
  <c r="H72" i="4"/>
  <c r="F72" i="4"/>
  <c r="L34" i="4"/>
  <c r="G13" i="2"/>
  <c r="F5" i="4"/>
  <c r="G20" i="2" s="1"/>
  <c r="F15" i="4"/>
  <c r="F12" i="4"/>
  <c r="F16" i="4"/>
  <c r="F6" i="4"/>
  <c r="F3" i="4"/>
  <c r="C19" i="2"/>
  <c r="C18" i="2"/>
  <c r="C16" i="2"/>
  <c r="C15" i="2"/>
  <c r="C14" i="2"/>
  <c r="C13" i="2"/>
  <c r="F7" i="4"/>
  <c r="L35" i="4"/>
  <c r="L36" i="4"/>
  <c r="G90" i="4"/>
  <c r="H76" i="4"/>
  <c r="F9" i="4"/>
  <c r="F10" i="4"/>
  <c r="G16" i="2" s="1"/>
  <c r="F11" i="4"/>
  <c r="H16" i="2" s="1"/>
  <c r="F17" i="4"/>
  <c r="J90" i="4"/>
  <c r="H82" i="4"/>
  <c r="H81" i="4"/>
  <c r="H80" i="4"/>
  <c r="H79" i="4"/>
  <c r="J76" i="4"/>
  <c r="H75" i="4"/>
  <c r="H74" i="4"/>
  <c r="H73" i="4"/>
  <c r="H71" i="4"/>
  <c r="I66" i="4"/>
  <c r="H63" i="4"/>
  <c r="H62" i="4"/>
  <c r="H59" i="4"/>
  <c r="H57" i="4"/>
  <c r="H56" i="4"/>
  <c r="H55" i="4"/>
  <c r="H54" i="4"/>
  <c r="H51" i="4"/>
  <c r="H50" i="4"/>
  <c r="H49" i="4"/>
  <c r="H48" i="4"/>
  <c r="H47" i="4"/>
  <c r="H46" i="4"/>
  <c r="J43" i="4"/>
  <c r="G43" i="4"/>
  <c r="H42" i="4"/>
  <c r="I41" i="4"/>
  <c r="H40" i="4"/>
  <c r="H39" i="4"/>
  <c r="L38" i="4"/>
  <c r="L37" i="4"/>
  <c r="F14" i="4"/>
  <c r="F34" i="4"/>
  <c r="F35" i="4"/>
  <c r="F36" i="4"/>
  <c r="F37" i="4"/>
  <c r="F38" i="4"/>
  <c r="F39" i="4"/>
  <c r="F40" i="4"/>
  <c r="F41" i="4"/>
  <c r="F42" i="4"/>
  <c r="F43" i="4"/>
  <c r="F46" i="4"/>
  <c r="F47" i="4"/>
  <c r="F48" i="4"/>
  <c r="F49" i="4"/>
  <c r="F50" i="4"/>
  <c r="F51" i="4"/>
  <c r="F54" i="4"/>
  <c r="F55" i="4"/>
  <c r="F56" i="4"/>
  <c r="F57" i="4"/>
  <c r="F59" i="4"/>
  <c r="F62" i="4"/>
  <c r="F63" i="4"/>
  <c r="F66" i="4"/>
  <c r="F68" i="4"/>
  <c r="F71" i="4"/>
  <c r="F73" i="4"/>
  <c r="F74" i="4"/>
  <c r="F75" i="4"/>
  <c r="F76" i="4"/>
  <c r="F79" i="4"/>
  <c r="F80" i="4"/>
  <c r="F81" i="4"/>
  <c r="F82" i="4"/>
  <c r="F90" i="4"/>
  <c r="H31" i="4"/>
  <c r="I30" i="4"/>
  <c r="H30" i="4"/>
  <c r="I29" i="4"/>
  <c r="I28" i="4"/>
  <c r="I27" i="4"/>
  <c r="I26" i="4"/>
  <c r="I25" i="4"/>
  <c r="I24" i="4"/>
  <c r="I23" i="4"/>
  <c r="I22" i="4"/>
  <c r="F22" i="4"/>
  <c r="F23" i="4"/>
  <c r="F24" i="4"/>
  <c r="F25" i="4"/>
  <c r="F26" i="4"/>
  <c r="F27" i="4"/>
  <c r="F28" i="4"/>
  <c r="F29" i="4"/>
  <c r="F30" i="4"/>
  <c r="F31" i="4"/>
  <c r="I21" i="4"/>
  <c r="F21" i="4"/>
  <c r="C9" i="8" l="1"/>
  <c r="K92" i="4"/>
  <c r="G10" i="2" s="1"/>
  <c r="G92" i="4"/>
  <c r="C7" i="2" s="1"/>
  <c r="G7" i="2" s="1"/>
  <c r="G14" i="2" s="1"/>
  <c r="C17" i="2"/>
  <c r="H20" i="2" s="1"/>
  <c r="C8" i="8"/>
  <c r="C12" i="8"/>
  <c r="C11" i="8"/>
  <c r="I92" i="4"/>
  <c r="C10" i="2" s="1"/>
  <c r="G9" i="2" s="1"/>
  <c r="G19" i="2" s="1"/>
  <c r="F58" i="4"/>
  <c r="C7" i="8" s="1"/>
  <c r="J92" i="4"/>
  <c r="C22" i="2" s="1"/>
  <c r="H92" i="4"/>
  <c r="C8" i="2" s="1"/>
  <c r="C23" i="2" s="1"/>
  <c r="C10" i="8"/>
  <c r="C6" i="8"/>
  <c r="C5" i="8"/>
  <c r="L92" i="4"/>
  <c r="C9" i="2" s="1"/>
  <c r="C4" i="8"/>
  <c r="H15" i="2" l="1"/>
  <c r="C13" i="8"/>
  <c r="G8" i="2"/>
  <c r="G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 Lubberman</author>
  </authors>
  <commentList>
    <comment ref="D7" authorId="0" shapeId="0" xr:uid="{00000000-0006-0000-0200-000001000000}">
      <text>
        <r>
          <rPr>
            <sz val="8"/>
            <color indexed="81"/>
            <rFont val="Tahoma"/>
            <family val="2"/>
          </rPr>
          <t>Hoge score wijst hier op weinig/geen bereidheid/vermogen</t>
        </r>
      </text>
    </comment>
  </commentList>
</comments>
</file>

<file path=xl/sharedStrings.xml><?xml version="1.0" encoding="utf-8"?>
<sst xmlns="http://schemas.openxmlformats.org/spreadsheetml/2006/main" count="167" uniqueCount="157">
  <si>
    <t>versie</t>
  </si>
  <si>
    <t>2.1</t>
  </si>
  <si>
    <t>datum</t>
  </si>
  <si>
    <t>Dit signaleringsinstrument is ontwikkeld door:</t>
  </si>
  <si>
    <t>Maartje Timmermans</t>
  </si>
  <si>
    <t>Regioplan</t>
  </si>
  <si>
    <t>Jos Lubberman</t>
  </si>
  <si>
    <t>Selma Hulst</t>
  </si>
  <si>
    <t>Ingrado</t>
  </si>
  <si>
    <t>SIGNALERINGSLIJST SCHOOLVERZUIM</t>
  </si>
  <si>
    <t>beantwoord de vragen in aantallen hetzij met ja/nee
Indien er geen relevante signalen zijn, het antwoord
voor u onbekend blijft of n.v.t. is, kiest u voor nee</t>
  </si>
  <si>
    <t>bereidheid en vermogen
hulp te aanvaarden (jongere/ouders)</t>
  </si>
  <si>
    <t>emontionele, lichamelijke,
leer- en/of gedragsproblemen</t>
  </si>
  <si>
    <t>opvoedingsproblemen
(w.o. onveilige/problematische thuissituatie)</t>
  </si>
  <si>
    <t>ernstig motivatiegebrek</t>
  </si>
  <si>
    <t>signalen van huiselijk geweld/kindermishandeling</t>
  </si>
  <si>
    <t>Schoolgebonden factoren (w.o. veilige omgeving en
mismatch tussen mogelijkheden leerling en onderwijsniveau)</t>
  </si>
  <si>
    <t>aantal uren verzuim</t>
  </si>
  <si>
    <t>aantal keren te laat</t>
  </si>
  <si>
    <t>eerste keer schoolverzuim van de jongere?</t>
  </si>
  <si>
    <t>is er sprake van dusdanig langdurig en/of blijvend verzuim dat Halt geen optie lijkt?</t>
  </si>
  <si>
    <t>school heeft zelf maatregelen genomen om verzuim tegen te gaan</t>
  </si>
  <si>
    <t>- namelijk</t>
  </si>
  <si>
    <t>waarschuwing door de school aan ouders</t>
  </si>
  <si>
    <t>ouder(s) verwijtbaar voor verzuim</t>
  </si>
  <si>
    <t>jongere is verwijtbaar voor verzuim</t>
  </si>
  <si>
    <t>zijn eerder afspraken gemaakt/waarschuwingen afgegeven?</t>
  </si>
  <si>
    <t>aantal schoolwisselingen</t>
  </si>
  <si>
    <t>is er sprake van afstroom van opleidingsniveau geweest?</t>
  </si>
  <si>
    <t>heeft eerder doorverwijzing naar Halt plaatsgevonden voor leerplicht?</t>
  </si>
  <si>
    <t>voldoet jongere aan overige Halt-voorwaarden (dus los van urencriterium)</t>
  </si>
  <si>
    <t>Instemming met Haltstraf door ouders (&lt;16) en/of jongere (12+)</t>
  </si>
  <si>
    <r>
      <t xml:space="preserve">Gezin
</t>
    </r>
    <r>
      <rPr>
        <i/>
        <sz val="11"/>
        <color theme="1"/>
        <rFont val="Calibri"/>
        <family val="2"/>
        <scheme val="minor"/>
      </rPr>
      <t>Zijn er relevante signalen van…</t>
    </r>
  </si>
  <si>
    <t>Ernstige psychische / fysieke klachten of cognitieve beperkingen bij de ouders of andere gezinsleden</t>
  </si>
  <si>
    <t>Ondersteuning of overname van ouderzorgtaken (Jeugdbeschermingsmaatregel: OTS, uithuisplaatsing, voogdijmaatregel)</t>
  </si>
  <si>
    <t>Aanzetten van de leerling door de ouders om niet naar school te gaan, thuishouden van kind(eren)</t>
  </si>
  <si>
    <t>Afwezigheid of gebrek aan betrokkenheid bij/ toezicht op kinderen</t>
  </si>
  <si>
    <t>Afwezigheid of gebrek aan opvoedingsvaardigheden, ouderlijke steun, hechting, probleemoplossend vermogen</t>
  </si>
  <si>
    <t>Financiële problematiek (stief)ouders/verzorgers</t>
  </si>
  <si>
    <t>Relationele problematiek (stief)ouders/verzorgers (bv. echtscheiding)</t>
  </si>
  <si>
    <t>Politie- en/of justitie contacten (stief)ouders/verzorgers of gezinsleden</t>
  </si>
  <si>
    <t>Werkloosheid (stief)ouders/verzorgers</t>
  </si>
  <si>
    <t>Weglopen/wegblijven van huis</t>
  </si>
  <si>
    <t>(Recente) ingrijpende gebeurtenissen (bv. overlijden ouder, broer/zus e.d.)</t>
  </si>
  <si>
    <r>
      <t xml:space="preserve">School
</t>
    </r>
    <r>
      <rPr>
        <i/>
        <sz val="11"/>
        <color theme="1"/>
        <rFont val="Calibri"/>
        <family val="2"/>
        <scheme val="minor"/>
      </rPr>
      <t>Zijn er relevante signalen van…</t>
    </r>
  </si>
  <si>
    <t>Ongeschikt opleidingsniveau voor de jongere</t>
  </si>
  <si>
    <t>Een onveilige omgeving (personen, intimidatie, bedreigingen etc.) op de huidige school</t>
  </si>
  <si>
    <t>Ondermaatse kwaliteit van lesgeven, verloop docenten, lesuitval</t>
  </si>
  <si>
    <t>Ontoereikende zorgstructuur op de school</t>
  </si>
  <si>
    <t>Falend pestbeleid op school</t>
  </si>
  <si>
    <t>Problemen in de relatie tussen de jongere en docenten die schoolverzuim verklaren</t>
  </si>
  <si>
    <t>Problemen in de relatie tussen de jongere en klasgenoten die schoolverzuim verklaren</t>
  </si>
  <si>
    <t>Problemen in de relatie en communicatie tussen school en de ouder(s)/verzorger(s) die schoolverzuim verklaren</t>
  </si>
  <si>
    <t>Ontoereikende schoolse vaardigheden: huiswerk, gedrag in klas, op tijd komen etc.</t>
  </si>
  <si>
    <t>Negatieve reactie van jongere/ouders op ingezette hulpmiddelen</t>
  </si>
  <si>
    <r>
      <t xml:space="preserve">Lichamelijke, geestelijke en cognitieve gezondheid  </t>
    </r>
    <r>
      <rPr>
        <b/>
        <u/>
        <sz val="11"/>
        <color theme="1"/>
        <rFont val="Calibri"/>
        <family val="2"/>
        <scheme val="minor"/>
      </rPr>
      <t>jongere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Zijn er relevante signalen van…</t>
    </r>
  </si>
  <si>
    <t>Gediagnosticeerde lichamelijke gezondheidsklachten bij de jongere</t>
  </si>
  <si>
    <t>Gediagnosticeerde psychische/psychiatrische problemen bij de jongere</t>
  </si>
  <si>
    <t>Gediagnosticeerde cognitieve belemmeringen bij de jongere, zoals een licht verstandelijke beperking (LVB), leerproblemen, aandachtstoornis, dyslexie etc.</t>
  </si>
  <si>
    <t>Gediagnosticeerde gedragsproblematiek bij de jongere</t>
  </si>
  <si>
    <t>Signalen poging tot suïcide door de jongere</t>
  </si>
  <si>
    <t>Negatief zelfbeeld bij de jongere</t>
  </si>
  <si>
    <r>
      <t>Relaties</t>
    </r>
    <r>
      <rPr>
        <b/>
        <u/>
        <sz val="11"/>
        <color theme="1"/>
        <rFont val="Calibri"/>
        <family val="2"/>
        <scheme val="minor"/>
      </rPr>
      <t xml:space="preserve"> van de jongere</t>
    </r>
    <r>
      <rPr>
        <b/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Zijn er relevante signalen van...</t>
    </r>
  </si>
  <si>
    <t>Negatieve vriendschappen en/of antisociale relaties (delinquentie, middelengebruik etc.)</t>
  </si>
  <si>
    <t>Problematische omgang met klasgenoten en leeftijdsgenoten, omgaan met groepsdruk</t>
  </si>
  <si>
    <t>Problematische omgang met docenten</t>
  </si>
  <si>
    <t>Slachtofferschap of daderschap van pesten</t>
  </si>
  <si>
    <t>Weglopen/wegblijven van huis (reeds ingevuld bij domein 1, gezin)</t>
  </si>
  <si>
    <t>Signalen van loverboyproblematiek, intimidatie, groepsdruk</t>
  </si>
  <si>
    <r>
      <t xml:space="preserve">Controle over drugs, alcohol, gokken, gamen en social media bij de jongere
</t>
    </r>
    <r>
      <rPr>
        <i/>
        <sz val="11"/>
        <color theme="1"/>
        <rFont val="Calibri"/>
        <family val="2"/>
        <scheme val="minor"/>
      </rPr>
      <t>Zijn er relevante signalen van...</t>
    </r>
  </si>
  <si>
    <t>Problematisch gebruik van alcohol en/of verdovende middelen door de jongere</t>
  </si>
  <si>
    <t>Problematisch gokken, gamen of gebruik van social media door de jongere</t>
  </si>
  <si>
    <r>
      <t xml:space="preserve">Signalen van huiselijk geweld / kindermishandeling 
</t>
    </r>
    <r>
      <rPr>
        <i/>
        <sz val="11"/>
        <color theme="1"/>
        <rFont val="Calibri"/>
        <family val="2"/>
        <scheme val="minor"/>
      </rPr>
      <t>Zijn er relevante signalen van...</t>
    </r>
  </si>
  <si>
    <r>
      <t xml:space="preserve">Bedreigende situaties </t>
    </r>
    <r>
      <rPr>
        <u/>
        <sz val="11"/>
        <color theme="1"/>
        <rFont val="Calibri"/>
        <family val="2"/>
        <scheme val="minor"/>
      </rPr>
      <t>binnen</t>
    </r>
    <r>
      <rPr>
        <sz val="11"/>
        <color theme="1"/>
        <rFont val="Calibri"/>
        <family val="2"/>
        <scheme val="minor"/>
      </rPr>
      <t xml:space="preserve"> het gezin zoals verwaarlozing, psychisch geweld (kleineren, bedreigen etc.), fysiek geweld, seksueel geweld of getuige zijn van (een van deze) vormen van huiselijk geweld.</t>
    </r>
  </si>
  <si>
    <r>
      <t xml:space="preserve">Frequent verbaal geweld en conflictsituaties </t>
    </r>
    <r>
      <rPr>
        <u/>
        <sz val="11"/>
        <color theme="1"/>
        <rFont val="Calibri"/>
        <family val="2"/>
        <scheme val="minor"/>
      </rPr>
      <t xml:space="preserve">met of tussen </t>
    </r>
    <r>
      <rPr>
        <sz val="11"/>
        <color theme="1"/>
        <rFont val="Calibri"/>
        <family val="2"/>
        <scheme val="minor"/>
      </rPr>
      <t>gezinsleden</t>
    </r>
  </si>
  <si>
    <r>
      <t xml:space="preserve">Bedreigende situaties </t>
    </r>
    <r>
      <rPr>
        <u/>
        <sz val="11"/>
        <color theme="1"/>
        <rFont val="Calibri"/>
        <family val="2"/>
        <scheme val="minor"/>
      </rPr>
      <t>buiten</t>
    </r>
    <r>
      <rPr>
        <sz val="11"/>
        <color theme="1"/>
        <rFont val="Calibri"/>
        <family val="2"/>
        <scheme val="minor"/>
      </rPr>
      <t xml:space="preserve"> het gezin zoals psychisch geweld (kleineren, bedreigen etc.), fysiek geweld, seksueel geweld. </t>
    </r>
  </si>
  <si>
    <r>
      <t xml:space="preserve">Vaardigheden, attitude (houding) en controle op agressie van de jongere
</t>
    </r>
    <r>
      <rPr>
        <i/>
        <sz val="11"/>
        <color theme="1"/>
        <rFont val="Calibri"/>
        <family val="2"/>
        <scheme val="minor"/>
      </rPr>
      <t>Zijn er relevante signalen van...</t>
    </r>
  </si>
  <si>
    <t>Moeite met sociale omgangsvormen, omgaan met regels en autoriteiten, ontbrekend respect voor anderen en spullen door de jongere</t>
  </si>
  <si>
    <t>Politie- en/of justitie contacten met de jongere</t>
  </si>
  <si>
    <t>Geweld, (verbaal) agressief gedrag door de jongere</t>
  </si>
  <si>
    <t>Conflicten met anderen, ontoereikend probleemoplossend vermogen bij de jongere</t>
  </si>
  <si>
    <t>Taalachterstand bij de jongere</t>
  </si>
  <si>
    <t>Negatieve houding en betrokkenheid m.b.t. school, opleiding, werk bij de jongere</t>
  </si>
  <si>
    <r>
      <t xml:space="preserve">Vrije tijd en bijbaan van de jongere
</t>
    </r>
    <r>
      <rPr>
        <i/>
        <sz val="11"/>
        <color theme="1"/>
        <rFont val="Calibri"/>
        <family val="2"/>
        <scheme val="minor"/>
      </rPr>
      <t>Zijn er relevante signalen van...</t>
    </r>
  </si>
  <si>
    <t>Problemen met de invulling van vrije tijd door de jongere: hobby's, vereniging/club, sociale relaties</t>
  </si>
  <si>
    <t>Moeite met omgang met geld door de jongere</t>
  </si>
  <si>
    <t>Problemen bij de jongere door bv. een bijbaan of andere tijdsinvestering</t>
  </si>
  <si>
    <t>Moeite met relaties op werk, omgang regels, afspraken nakomen bij de jongere</t>
  </si>
  <si>
    <r>
      <t xml:space="preserve">Is er bereidheid en vermogen bij ouders/jongere om hulp te aanvaarden
</t>
    </r>
    <r>
      <rPr>
        <b/>
        <i/>
        <sz val="11"/>
        <color theme="1"/>
        <rFont val="Calibri"/>
        <family val="2"/>
        <scheme val="minor"/>
      </rPr>
      <t>LET OP: VRAAGSTELLING IS GEWIJZIGD!!!</t>
    </r>
  </si>
  <si>
    <t>Komen jongere/ouders afspraken over in te zetten hulp na</t>
  </si>
  <si>
    <t>Verzuimen jongere/ouders afspraken na te komen /komen ze te laat</t>
  </si>
  <si>
    <t>Ontkennen jongere/ouders dat het schoolverzuim problematisch is</t>
  </si>
  <si>
    <r>
      <t xml:space="preserve">Zien jongere/ouders </t>
    </r>
    <r>
      <rPr>
        <u/>
        <sz val="11"/>
        <color theme="1"/>
        <rFont val="Calibri"/>
        <family val="2"/>
        <scheme val="minor"/>
      </rPr>
      <t>een</t>
    </r>
    <r>
      <rPr>
        <sz val="11"/>
        <color theme="1"/>
        <rFont val="Calibri"/>
        <family val="2"/>
        <scheme val="minor"/>
      </rPr>
      <t xml:space="preserve"> rol voor zichzelf in het stoppen van het schoolverzuim</t>
    </r>
  </si>
  <si>
    <t>Zijn er bij de jongere signalen van een ernstig motivatiegebrek voor school?</t>
  </si>
  <si>
    <t>Welke route lijkt het meest geschikt?</t>
  </si>
  <si>
    <t>onbeantwoorde domeinvragen:</t>
  </si>
  <si>
    <t>Rode of oranje cellen zijn indicatie dat route niet of minder geschikt is</t>
  </si>
  <si>
    <t>Route 1: vrijwillige (jeugd)hulp</t>
  </si>
  <si>
    <t>Route 2b: dwang in een civiel kader</t>
  </si>
  <si>
    <t>score</t>
  </si>
  <si>
    <t>max score</t>
  </si>
  <si>
    <t xml:space="preserve">1. bereidheid en vermogen om hulp bij ouders/jongere te aanvaarden en </t>
  </si>
  <si>
    <t xml:space="preserve">1. geen bereidheid en/of vermogen om hulp te aanvaarden en </t>
  </si>
  <si>
    <t>2. aanwezigheid van emotionele, lichamelijke, leer- en/of gedragsproblemen bij de jeugdige en/of</t>
  </si>
  <si>
    <t xml:space="preserve">2. aanwezigheid van ernstige emotionele, lichamelijke en/of gedragsproblemen bij de jeugdige en/of </t>
  </si>
  <si>
    <t>2b  Schoolgebonden factoren (w.o. mismatch en veilige omgeving)</t>
  </si>
  <si>
    <t xml:space="preserve">3. aanwezigheid van ernstige opvoedingsproblemen bij de ouders en/of </t>
  </si>
  <si>
    <t>3. aanwezigheid van opvoedingsproblemen bij de ouders.</t>
  </si>
  <si>
    <t xml:space="preserve">4. signalen van huiselijk geweld/kindermishandeling. </t>
  </si>
  <si>
    <t>Route 2a: Halt-straf schoolverzuim</t>
  </si>
  <si>
    <t>Route 2c: dwang in een strafrechtelijk kader</t>
  </si>
  <si>
    <t xml:space="preserve">eerdere waarschuwing en afspraken hebben niet geholpen en/of </t>
  </si>
  <si>
    <t>geen bereidheid en/of vermogen om hulp te aanvaarden</t>
  </si>
  <si>
    <t>De leerplichtige jongere (12 tot 18 jr) en ouders (tot 16 jaar) stemmen in met de Halt-straf,</t>
  </si>
  <si>
    <t>er is niet aan Halt-voorwaarden voldaan of het verzuim is meer dan 60 uur (tot 60 uur Halt)</t>
  </si>
  <si>
    <t>Het verzuim kan de jongere worden verweten  en</t>
  </si>
  <si>
    <t>het verzuim kan de jongere/ouder worden verweten</t>
  </si>
  <si>
    <t>Minimaal verzuim: 9 uur of 12 keer te laat; maximaal verzuim: 60 uur of 60 keer te laat.</t>
  </si>
  <si>
    <t xml:space="preserve">Contra-indicaties: </t>
  </si>
  <si>
    <t>te laat</t>
  </si>
  <si>
    <t xml:space="preserve">aanwezigheid van emotionele, lichamelijke en/of gedragsproblemen bij de jeugdige en/of </t>
  </si>
  <si>
    <t>uur</t>
  </si>
  <si>
    <t>aanwezigheid van opvoedingsproblemen bij de ouders,</t>
  </si>
  <si>
    <t xml:space="preserve">jongere voldoet aan overige Halt-voorwaarden </t>
  </si>
  <si>
    <t>eerste keer schoolverzuim van minder dan 16 uur les- of praktijktijd gedurende een periode van vier opeenvolgende weken</t>
  </si>
  <si>
    <t>er is sprake van een ernstig motivatiegebrek of langdurig c.q. blijvend verzuim;</t>
  </si>
  <si>
    <t>aanwezigheid van (zwaardere) emotionele, lichamelijke en/of gedragsproblemen bij de jeugdige waarvoor nog geen toereikende hulp wordt ingezet.</t>
  </si>
  <si>
    <t>is eerder doorgestuurd naar Halt in het kader van leerplicht</t>
  </si>
  <si>
    <t>ja</t>
  </si>
  <si>
    <t>nee</t>
  </si>
  <si>
    <t>Welke domeinen zijn mogelijke oorzaken</t>
  </si>
  <si>
    <t>DOMEIN</t>
  </si>
  <si>
    <t>SCORE</t>
  </si>
  <si>
    <t>MAX SCORE</t>
  </si>
  <si>
    <t>Gezin</t>
  </si>
  <si>
    <t>School</t>
  </si>
  <si>
    <t xml:space="preserve">Lichamelijke, geestelijke en cognitieve gezondheid </t>
  </si>
  <si>
    <t xml:space="preserve">Relaties </t>
  </si>
  <si>
    <t xml:space="preserve">Controle over drugs, alcohol, gokken, gamen en social media  </t>
  </si>
  <si>
    <t xml:space="preserve">Signalen van huiselijk geweld / kindermishandeling </t>
  </si>
  <si>
    <t xml:space="preserve">Vaardigheden, attitude (houding) en/of agressie </t>
  </si>
  <si>
    <t xml:space="preserve">Vrije tijd en bijbaan </t>
  </si>
  <si>
    <t>Bereidheid en vermogen om hulp bij ouders/jongere te aanvaarden</t>
  </si>
  <si>
    <t>Ernstig motivatiegebrek (voor school) of langdurig c.q. blijvend verzuim</t>
  </si>
  <si>
    <t>Indien een domein rood is ingekeurd, dan zijn er in hoge mate signalen dat dit meespeelt bij het verzuim. De domeinscore is minimaal 50% van de maximale score. Voor huiselijk geweld is hierop een uitzondering gemaakt door bij elk signaal een rode inkleuring te geven, zodat u na kunt gaan of u dit nader uit moet zoeken. Zie hiervoor ook de Meldcode Kindermishandeling en Huiselijk geweld. De scores kunt u benutten om keuzes te maken voor de (in)richting van eventuele hulptrajecten.</t>
  </si>
  <si>
    <t>Om het instrument een keer te doorlopen, bieden wij u hierbij een korte oefencasus aan.</t>
  </si>
  <si>
    <t>Onderstaande punten kunt u gebruiken om de lijst in te vullen. Denk eraan: alleen een ja als u signalen heeft.</t>
  </si>
  <si>
    <r>
      <t>Jongen 16 jaar vmbo kader 3</t>
    </r>
    <r>
      <rPr>
        <vertAlign val="superscript"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leerjaar (2</t>
    </r>
    <r>
      <rPr>
        <vertAlign val="superscript"/>
        <sz val="11"/>
        <color rgb="FF000000"/>
        <rFont val="Calibri"/>
        <family val="2"/>
        <scheme val="minor"/>
      </rPr>
      <t>e</t>
    </r>
    <r>
      <rPr>
        <sz val="11"/>
        <color rgb="FF000000"/>
        <rFont val="Calibri"/>
        <family val="2"/>
        <scheme val="minor"/>
      </rPr>
      <t xml:space="preserve"> keer). </t>
    </r>
  </si>
  <si>
    <t>49 uur verzuim, 5 keer te laat.</t>
  </si>
  <si>
    <t>Negatieve Halt-afdoening voor spijbelen vorig schooljaar.</t>
  </si>
  <si>
    <t>Moeder overleden vorig schooljaar</t>
  </si>
  <si>
    <t xml:space="preserve">Gedrag en prestaties op school zeer onvoldoende. Softdruggebruik. </t>
  </si>
  <si>
    <t>Vader ernstige psychische en lichamelijke problemen, vaak afwezig.</t>
  </si>
  <si>
    <t xml:space="preserve">Leerling weigert hulp en is zeer zelfbepalend. </t>
  </si>
  <si>
    <t>Regelmatig conflict met jongere broer. Dit leidt soms tot vechtpartij.</t>
  </si>
  <si>
    <t xml:space="preserve">Hij werkt niet mee aan een oplossing en dagbesteding. </t>
  </si>
  <si>
    <t>Afhankelijk van hoe u de casus heeft ingevuld, komt de keuze uit op vrijwillige (jeugd)hulp hetzij civiele dwang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</si>
</sst>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u/>
      <sz val="14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0"/>
      </top>
      <bottom style="thick">
        <color theme="0"/>
      </bottom>
      <diagonal/>
    </border>
    <border>
      <left/>
      <right/>
      <top style="thin">
        <color theme="0"/>
      </top>
      <bottom style="thick">
        <color theme="0"/>
      </bottom>
      <diagonal/>
    </border>
    <border>
      <left/>
      <right style="medium">
        <color indexed="64"/>
      </right>
      <top style="thin">
        <color theme="0"/>
      </top>
      <bottom style="thick">
        <color theme="0"/>
      </bottom>
      <diagonal/>
    </border>
    <border>
      <left style="medium">
        <color indexed="64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medium">
        <color indexed="64"/>
      </right>
      <top/>
      <bottom style="thick">
        <color theme="0"/>
      </bottom>
      <diagonal/>
    </border>
    <border>
      <left style="medium">
        <color indexed="64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medium">
        <color indexed="64"/>
      </right>
      <top style="thick">
        <color theme="0"/>
      </top>
      <bottom style="thick">
        <color theme="0"/>
      </bottom>
      <diagonal/>
    </border>
    <border>
      <left style="medium">
        <color indexed="64"/>
      </left>
      <right style="thick">
        <color theme="0"/>
      </right>
      <top style="thick">
        <color theme="0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0" fontId="0" fillId="2" borderId="0" xfId="0" applyFill="1" applyAlignment="1">
      <alignment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0" borderId="0" xfId="0" applyFont="1"/>
    <xf numFmtId="0" fontId="3" fillId="2" borderId="0" xfId="0" applyFont="1" applyFill="1" applyAlignment="1">
      <alignment wrapText="1"/>
    </xf>
    <xf numFmtId="0" fontId="0" fillId="2" borderId="0" xfId="0" quotePrefix="1" applyFill="1" applyAlignment="1">
      <alignment wrapText="1"/>
    </xf>
    <xf numFmtId="0" fontId="0" fillId="7" borderId="0" xfId="0" applyFill="1"/>
    <xf numFmtId="0" fontId="1" fillId="7" borderId="0" xfId="0" applyFont="1" applyFill="1"/>
    <xf numFmtId="0" fontId="0" fillId="0" borderId="0" xfId="0" applyAlignment="1">
      <alignment horizontal="center"/>
    </xf>
    <xf numFmtId="0" fontId="0" fillId="4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4" borderId="0" xfId="0" applyFill="1" applyAlignment="1">
      <alignment horizontal="center" textRotation="90" wrapText="1"/>
    </xf>
    <xf numFmtId="0" fontId="0" fillId="6" borderId="0" xfId="0" applyFill="1" applyAlignment="1">
      <alignment horizontal="center" textRotation="90" wrapText="1"/>
    </xf>
    <xf numFmtId="0" fontId="1" fillId="6" borderId="0" xfId="0" applyFont="1" applyFill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2" fillId="5" borderId="1" xfId="0" applyFont="1" applyFill="1" applyBorder="1" applyAlignment="1">
      <alignment wrapText="1"/>
    </xf>
    <xf numFmtId="0" fontId="2" fillId="5" borderId="2" xfId="0" applyFont="1" applyFill="1" applyBorder="1"/>
    <xf numFmtId="0" fontId="2" fillId="5" borderId="3" xfId="0" applyFont="1" applyFill="1" applyBorder="1"/>
    <xf numFmtId="0" fontId="0" fillId="0" borderId="4" xfId="0" applyBorder="1" applyAlignment="1">
      <alignment horizontal="right" wrapText="1"/>
    </xf>
    <xf numFmtId="0" fontId="2" fillId="5" borderId="2" xfId="0" applyFont="1" applyFill="1" applyBorder="1" applyAlignment="1">
      <alignment wrapText="1"/>
    </xf>
    <xf numFmtId="0" fontId="2" fillId="5" borderId="3" xfId="0" applyFont="1" applyFill="1" applyBorder="1" applyAlignment="1">
      <alignment wrapText="1"/>
    </xf>
    <xf numFmtId="0" fontId="3" fillId="3" borderId="4" xfId="0" applyFont="1" applyFill="1" applyBorder="1" applyAlignment="1">
      <alignment wrapText="1"/>
    </xf>
    <xf numFmtId="0" fontId="3" fillId="3" borderId="0" xfId="0" applyFont="1" applyFill="1"/>
    <xf numFmtId="0" fontId="3" fillId="3" borderId="5" xfId="0" applyFont="1" applyFill="1" applyBorder="1"/>
    <xf numFmtId="0" fontId="0" fillId="3" borderId="4" xfId="0" applyFill="1" applyBorder="1" applyAlignment="1">
      <alignment wrapText="1"/>
    </xf>
    <xf numFmtId="0" fontId="6" fillId="4" borderId="0" xfId="0" applyFont="1" applyFill="1" applyAlignment="1">
      <alignment horizontal="center"/>
    </xf>
    <xf numFmtId="0" fontId="7" fillId="2" borderId="0" xfId="0" applyFont="1" applyFill="1" applyAlignment="1">
      <alignment wrapText="1"/>
    </xf>
    <xf numFmtId="0" fontId="7" fillId="6" borderId="0" xfId="0" applyFont="1" applyFill="1" applyAlignment="1">
      <alignment horizontal="center"/>
    </xf>
    <xf numFmtId="0" fontId="8" fillId="2" borderId="0" xfId="0" applyFont="1" applyFill="1" applyAlignment="1">
      <alignment wrapText="1"/>
    </xf>
    <xf numFmtId="0" fontId="6" fillId="6" borderId="0" xfId="0" applyFont="1" applyFill="1" applyAlignment="1">
      <alignment horizontal="center"/>
    </xf>
    <xf numFmtId="0" fontId="0" fillId="0" borderId="6" xfId="0" applyBorder="1" applyAlignment="1">
      <alignment horizontal="left" wrapText="1"/>
    </xf>
    <xf numFmtId="0" fontId="8" fillId="4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9" fillId="2" borderId="0" xfId="0" applyFont="1" applyFill="1" applyAlignment="1">
      <alignment wrapText="1"/>
    </xf>
    <xf numFmtId="0" fontId="8" fillId="2" borderId="0" xfId="0" quotePrefix="1" applyFont="1" applyFill="1" applyAlignment="1">
      <alignment wrapText="1"/>
    </xf>
    <xf numFmtId="0" fontId="0" fillId="0" borderId="0" xfId="0" quotePrefix="1"/>
    <xf numFmtId="0" fontId="8" fillId="4" borderId="0" xfId="0" applyFont="1" applyFill="1" applyAlignment="1">
      <alignment horizontal="center" textRotation="90" wrapText="1"/>
    </xf>
    <xf numFmtId="0" fontId="8" fillId="6" borderId="0" xfId="0" applyFont="1" applyFill="1" applyAlignment="1">
      <alignment horizontal="center" textRotation="90" wrapText="1"/>
    </xf>
    <xf numFmtId="0" fontId="0" fillId="0" borderId="0" xfId="0" applyProtection="1">
      <protection locked="0"/>
    </xf>
    <xf numFmtId="0" fontId="0" fillId="0" borderId="9" xfId="0" applyBorder="1" applyAlignment="1">
      <alignment wrapText="1"/>
    </xf>
    <xf numFmtId="0" fontId="0" fillId="0" borderId="10" xfId="0" applyBorder="1"/>
    <xf numFmtId="0" fontId="0" fillId="0" borderId="11" xfId="0" applyBorder="1"/>
    <xf numFmtId="0" fontId="0" fillId="0" borderId="12" xfId="0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12" xfId="0" applyBorder="1" applyAlignment="1">
      <alignment horizontal="right"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/>
    <xf numFmtId="0" fontId="0" fillId="0" borderId="16" xfId="0" applyBorder="1"/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3" fillId="0" borderId="0" xfId="0" applyFont="1"/>
    <xf numFmtId="15" fontId="3" fillId="0" borderId="0" xfId="0" applyNumberFormat="1" applyFont="1" applyAlignment="1">
      <alignment horizontal="left"/>
    </xf>
    <xf numFmtId="0" fontId="0" fillId="2" borderId="0" xfId="0" applyFill="1" applyAlignment="1">
      <alignment textRotation="45" wrapText="1"/>
    </xf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3" xfId="0" applyFon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5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3" fillId="0" borderId="0" xfId="0" applyFont="1" applyAlignment="1">
      <alignment wrapText="1"/>
    </xf>
    <xf numFmtId="0" fontId="11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2" borderId="0" xfId="0" applyFont="1" applyFill="1" applyAlignment="1">
      <alignment wrapText="1"/>
    </xf>
    <xf numFmtId="0" fontId="1" fillId="0" borderId="0" xfId="0" applyFont="1" applyAlignment="1">
      <alignment horizontal="left" wrapText="1"/>
    </xf>
    <xf numFmtId="0" fontId="15" fillId="0" borderId="0" xfId="0" applyFont="1" applyAlignment="1">
      <alignment vertical="center"/>
    </xf>
    <xf numFmtId="0" fontId="15" fillId="0" borderId="0" xfId="0" applyFont="1"/>
  </cellXfs>
  <cellStyles count="1">
    <cellStyle name="Standaard" xfId="0" builtinId="0"/>
  </cellStyles>
  <dxfs count="8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C2020"/>
        </patternFill>
      </fill>
    </dxf>
    <dxf>
      <fill>
        <patternFill>
          <bgColor rgb="FF55F828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00"/>
      <color rgb="FFFC2020"/>
      <color rgb="FF55F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</xdr:colOff>
      <xdr:row>0</xdr:row>
      <xdr:rowOff>0</xdr:rowOff>
    </xdr:from>
    <xdr:ext cx="5191124" cy="3048000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933951" y="0"/>
          <a:ext cx="5191124" cy="30480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nl-NL" sz="9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Intentie en verantwoording</a:t>
          </a:r>
          <a:endParaRPr lang="nl-NL" sz="9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Het signaleringsinstrument schoolverzuim is ontwikkeld door Maartje Timmermans en Jos Lubberman van Regioplan. Het is </a:t>
          </a:r>
          <a:r>
            <a:rPr lang="nl-NL" sz="9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puur een hulpmiddel</a:t>
          </a:r>
          <a:r>
            <a:rPr lang="nl-NL" sz="90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/</a:t>
          </a:r>
          <a:r>
            <a:rPr lang="nl-NL" sz="9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leidraad </a:t>
          </a:r>
          <a:r>
            <a:rPr lang="nl-NL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voor leerplichtambtenaren waarmee zij geholpen worden een keuze te maken voor een vervolgroute binnen de Methodische Aanpak Schoolverzuim. Er</a:t>
          </a:r>
          <a:r>
            <a:rPr lang="nl-NL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wordt daarom op het tabblad </a:t>
          </a:r>
          <a:r>
            <a:rPr lang="nl-NL" sz="90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'signaleringslijst'</a:t>
          </a:r>
          <a:r>
            <a:rPr lang="nl-NL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telkens gevraagd </a:t>
          </a:r>
          <a:r>
            <a:rPr lang="nl-NL" sz="90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of er signalen zijn van</a:t>
          </a:r>
          <a:r>
            <a:rPr lang="nl-NL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... Zorg ervoor dat u alleen de voor het verzuim relevante informatie verzamelt.</a:t>
          </a:r>
        </a:p>
        <a:p>
          <a:r>
            <a:rPr lang="nl-NL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Indien er geen signalen zijn, u niet weet of er signalen zijn, of dit niet van toepassing is, vult u 'nee' in. In dat geval heeft u geen informatie die relevant is voor het verzuim. </a:t>
          </a:r>
          <a:r>
            <a:rPr lang="nl-NL" sz="900" i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LET OP! BIJ DOMEIN 9 'BEREIDHEID EN VERMOGEN VRIJWILLIGE HULP' WORDEN TWEE VRAGEN GESTELD, WAARBIJ HET ANTWOORD NEE JUIST EEN SIGNAAL IS!!!</a:t>
          </a:r>
          <a:endParaRPr lang="nl-NL" sz="9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Als u alle vragen met ja/nee heeft beantwoord, kunt u op het tabblad 'keuze route' nagaan welke route meest voor de handliggend is. Bij </a:t>
          </a:r>
          <a:r>
            <a:rPr lang="nl-NL" sz="900" u="sng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'domeinscores'</a:t>
          </a:r>
          <a:r>
            <a:rPr lang="nl-NL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kunt u zien welke domeinen een rol spelen bij het verzuim.</a:t>
          </a:r>
        </a:p>
        <a:p>
          <a:endParaRPr lang="nl-NL" sz="900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Dit instrument</a:t>
          </a:r>
          <a:r>
            <a:rPr lang="nl-NL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nl-NL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is nadrukkelijk </a:t>
          </a:r>
          <a:r>
            <a:rPr lang="nl-NL" sz="9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niet</a:t>
          </a:r>
          <a:r>
            <a:rPr lang="nl-NL" sz="90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bedoeld om een diagnose</a:t>
          </a:r>
          <a:r>
            <a:rPr lang="nl-NL" sz="900" u="non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te stellen. Het is erop gericht om zoveel mogelijk relevante informatie te benutten bij het kiezen van de route</a:t>
          </a:r>
        </a:p>
        <a:p>
          <a:endParaRPr lang="nl-NL" sz="900" u="none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nl-NL" sz="900" u="non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Deze</a:t>
          </a:r>
          <a:r>
            <a:rPr lang="nl-NL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leidraad is opgesteld met gebruik van:</a:t>
          </a:r>
        </a:p>
        <a:p>
          <a:pPr lvl="0"/>
          <a:r>
            <a:rPr lang="nl-NL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Taxatiemodel ‘Een ingang naar schoolgang’    - De evaluatie van het Taxatiemodel (H. Spanjaard, 2015)</a:t>
          </a:r>
        </a:p>
        <a:p>
          <a:pPr lvl="0"/>
          <a:r>
            <a:rPr lang="nl-NL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Signaleringsinstrument van Bureau Halt           - Risicobox Schoolverzuim (Jeugdreclassering)</a:t>
          </a:r>
        </a:p>
        <a:p>
          <a:pPr lvl="0"/>
          <a:r>
            <a:rPr lang="nl-NL" sz="9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- Expertmeeting (inclusief</a:t>
          </a:r>
          <a:r>
            <a:rPr lang="nl-NL" sz="9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e-mailronde)</a:t>
          </a:r>
        </a:p>
      </xdr:txBody>
    </xdr:sp>
    <xdr:clientData/>
  </xdr:oneCellAnchor>
  <xdr:twoCellAnchor editAs="oneCell">
    <xdr:from>
      <xdr:col>1</xdr:col>
      <xdr:colOff>123825</xdr:colOff>
      <xdr:row>2</xdr:row>
      <xdr:rowOff>142875</xdr:rowOff>
    </xdr:from>
    <xdr:to>
      <xdr:col>1</xdr:col>
      <xdr:colOff>1806575</xdr:colOff>
      <xdr:row>4</xdr:row>
      <xdr:rowOff>130810</xdr:rowOff>
    </xdr:to>
    <xdr:pic>
      <xdr:nvPicPr>
        <xdr:cNvPr id="3" name="Afbeelding 2" descr="Regioplan_kleurlogo_lj_doc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3425" y="523875"/>
          <a:ext cx="1676400" cy="365760"/>
        </a:xfrm>
        <a:prstGeom prst="rect">
          <a:avLst/>
        </a:prstGeom>
      </xdr:spPr>
    </xdr:pic>
    <xdr:clientData/>
  </xdr:twoCellAnchor>
  <xdr:twoCellAnchor editAs="oneCell">
    <xdr:from>
      <xdr:col>1</xdr:col>
      <xdr:colOff>2272045</xdr:colOff>
      <xdr:row>1</xdr:row>
      <xdr:rowOff>47626</xdr:rowOff>
    </xdr:from>
    <xdr:to>
      <xdr:col>3</xdr:col>
      <xdr:colOff>233031</xdr:colOff>
      <xdr:row>5</xdr:row>
      <xdr:rowOff>95250</xdr:rowOff>
    </xdr:to>
    <xdr:pic>
      <xdr:nvPicPr>
        <xdr:cNvPr id="6" name="Afbeelding 5" descr="http://www.ingrado.nl/assets_new/img/main-log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1645" y="238126"/>
          <a:ext cx="1675736" cy="809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rencbeleid.sharepoint.com/sites/projecten/16062/Gedeelde%20%20documenten/Data/Signaleringsinstrument/signaleringsinstrument%20schoolverzuim%20v1.2%202junii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roductie"/>
      <sheetName val="signaleringslijst"/>
      <sheetName val="keuze route"/>
      <sheetName val="hulpblad"/>
      <sheetName val="domeinscores"/>
      <sheetName val="oefencasu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showGridLines="0" showRowColHeaders="0" tabSelected="1" workbookViewId="0">
      <selection activeCell="C8" sqref="C8"/>
    </sheetView>
  </sheetViews>
  <sheetFormatPr defaultColWidth="0" defaultRowHeight="14.45" zeroHeight="1"/>
  <cols>
    <col min="1" max="1" width="9.28515625" customWidth="1"/>
    <col min="2" max="2" width="43" bestFit="1" customWidth="1"/>
    <col min="3" max="3" width="12.7109375" customWidth="1"/>
    <col min="4" max="13" width="9.28515625" customWidth="1"/>
    <col min="14" max="16384" width="9.28515625" hidden="1"/>
  </cols>
  <sheetData>
    <row r="1" spans="2:3"/>
    <row r="2" spans="2:3"/>
    <row r="3" spans="2:3"/>
    <row r="4" spans="2:3"/>
    <row r="5" spans="2:3"/>
    <row r="6" spans="2:3"/>
    <row r="7" spans="2:3"/>
    <row r="8" spans="2:3">
      <c r="B8" s="62" t="s">
        <v>0</v>
      </c>
      <c r="C8" s="62" t="s">
        <v>1</v>
      </c>
    </row>
    <row r="9" spans="2:3">
      <c r="B9" s="62" t="s">
        <v>2</v>
      </c>
      <c r="C9" s="63">
        <v>43495</v>
      </c>
    </row>
    <row r="10" spans="2:3"/>
    <row r="11" spans="2:3">
      <c r="B11" s="9" t="s">
        <v>3</v>
      </c>
    </row>
    <row r="12" spans="2:3">
      <c r="B12" s="62" t="s">
        <v>4</v>
      </c>
      <c r="C12" s="62" t="s">
        <v>5</v>
      </c>
    </row>
    <row r="13" spans="2:3">
      <c r="B13" s="62" t="s">
        <v>6</v>
      </c>
      <c r="C13" s="62" t="s">
        <v>5</v>
      </c>
    </row>
    <row r="14" spans="2:3">
      <c r="B14" s="62" t="s">
        <v>7</v>
      </c>
      <c r="C14" s="62" t="s">
        <v>8</v>
      </c>
    </row>
    <row r="15" spans="2:3">
      <c r="B15" s="45"/>
    </row>
    <row r="16" spans="2:3">
      <c r="B16" s="45"/>
    </row>
  </sheetData>
  <sheetProtection algorithmName="SHA-512" hashValue="ON8ilR1egct8lYUkDrnKZSn1iw850FC9KmzVnvFEDBU2Q7Uld9f9vObEZri2CPdluiMoX81GnW1jO4W+JzKthA==" saltValue="DhXqVmjgDOjFGnMoFxurIw==" spinCount="100000" sheet="1" objects="1" scenarios="1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3"/>
  <sheetViews>
    <sheetView showGridLines="0" workbookViewId="0">
      <pane ySplit="1" topLeftCell="A2" activePane="bottomLeft" state="frozen"/>
      <selection pane="bottomLeft" activeCell="C3" sqref="C3"/>
    </sheetView>
  </sheetViews>
  <sheetFormatPr defaultColWidth="0" defaultRowHeight="14.45" zeroHeight="1"/>
  <cols>
    <col min="1" max="1" width="3" style="4" bestFit="1" customWidth="1"/>
    <col min="2" max="2" width="73" style="1" customWidth="1"/>
    <col min="3" max="4" width="9.28515625" customWidth="1"/>
    <col min="5" max="5" width="2.7109375" hidden="1" customWidth="1"/>
    <col min="6" max="6" width="9.42578125" style="14" hidden="1" customWidth="1"/>
    <col min="7" max="7" width="6.5703125" style="14" hidden="1" customWidth="1"/>
    <col min="8" max="8" width="8" style="14" hidden="1" customWidth="1"/>
    <col min="9" max="10" width="7.7109375" style="14" hidden="1" customWidth="1"/>
    <col min="11" max="11" width="9.42578125" style="14" hidden="1" customWidth="1"/>
    <col min="12" max="12" width="9.28515625" style="14" hidden="1" customWidth="1"/>
    <col min="13" max="15" width="9.28515625" customWidth="1"/>
    <col min="16" max="16384" width="9.28515625" hidden="1"/>
  </cols>
  <sheetData>
    <row r="1" spans="1:15" ht="194.25" customHeight="1">
      <c r="A1" s="5"/>
      <c r="B1" s="78" t="s">
        <v>9</v>
      </c>
      <c r="C1" s="64" t="s">
        <v>10</v>
      </c>
      <c r="D1" s="64"/>
      <c r="F1" s="16"/>
      <c r="G1" s="17" t="s">
        <v>11</v>
      </c>
      <c r="H1" s="18" t="s">
        <v>12</v>
      </c>
      <c r="I1" s="46" t="s">
        <v>13</v>
      </c>
      <c r="J1" s="18" t="s">
        <v>14</v>
      </c>
      <c r="K1" s="17" t="s">
        <v>15</v>
      </c>
      <c r="L1" s="47" t="s">
        <v>16</v>
      </c>
      <c r="M1" s="64"/>
      <c r="N1" s="5"/>
      <c r="O1" s="5"/>
    </row>
    <row r="2" spans="1:15">
      <c r="A2" s="5"/>
      <c r="B2" s="3"/>
      <c r="C2" s="2"/>
      <c r="D2" s="2"/>
      <c r="E2" s="12"/>
      <c r="F2" s="16"/>
      <c r="G2" s="15"/>
      <c r="H2" s="16"/>
      <c r="I2" s="15"/>
      <c r="J2" s="16"/>
      <c r="K2" s="15"/>
      <c r="L2" s="16"/>
      <c r="M2" s="2"/>
      <c r="N2" s="2"/>
      <c r="O2" s="2"/>
    </row>
    <row r="3" spans="1:15">
      <c r="A3" s="5"/>
      <c r="B3" s="10" t="s">
        <v>17</v>
      </c>
      <c r="C3" s="48"/>
      <c r="D3" s="2"/>
      <c r="E3" s="12"/>
      <c r="F3" s="16" t="b">
        <f>OR(C3&gt;=9,C4&gt;=12)</f>
        <v>0</v>
      </c>
      <c r="G3" s="15"/>
      <c r="H3" s="16"/>
      <c r="I3" s="15"/>
      <c r="J3" s="16"/>
      <c r="K3" s="15"/>
      <c r="L3" s="16"/>
      <c r="M3" s="2"/>
      <c r="N3" s="2"/>
      <c r="O3" s="2"/>
    </row>
    <row r="4" spans="1:15">
      <c r="A4" s="5"/>
      <c r="B4" s="10" t="s">
        <v>18</v>
      </c>
      <c r="C4" s="48"/>
      <c r="D4" s="2"/>
      <c r="E4" s="12"/>
      <c r="F4" s="16"/>
      <c r="G4" s="15"/>
      <c r="H4" s="16"/>
      <c r="I4" s="15"/>
      <c r="J4" s="16"/>
      <c r="K4" s="15"/>
      <c r="L4" s="16"/>
      <c r="M4" s="2"/>
      <c r="N4" s="2"/>
      <c r="O4" s="2"/>
    </row>
    <row r="5" spans="1:15">
      <c r="A5" s="5"/>
      <c r="B5" s="10" t="s">
        <v>19</v>
      </c>
      <c r="C5" s="48"/>
      <c r="D5" s="2"/>
      <c r="E5" s="12"/>
      <c r="F5" s="16">
        <f t="shared" ref="F5:F18" si="0">IF($C5="ja",1,0)</f>
        <v>0</v>
      </c>
      <c r="G5" s="15"/>
      <c r="H5" s="16"/>
      <c r="I5" s="15"/>
      <c r="J5" s="16"/>
      <c r="K5" s="15"/>
      <c r="L5" s="16"/>
      <c r="M5" s="2"/>
      <c r="N5" s="2"/>
      <c r="O5" s="2"/>
    </row>
    <row r="6" spans="1:15">
      <c r="A6" s="5"/>
      <c r="B6" s="10" t="s">
        <v>20</v>
      </c>
      <c r="C6" s="48"/>
      <c r="D6" s="2"/>
      <c r="E6" s="12"/>
      <c r="F6" s="16">
        <f t="shared" si="0"/>
        <v>0</v>
      </c>
      <c r="G6" s="15"/>
      <c r="H6" s="16"/>
      <c r="I6" s="15"/>
      <c r="J6" s="16"/>
      <c r="K6" s="15"/>
      <c r="L6" s="16"/>
      <c r="M6" s="2"/>
      <c r="N6" s="2"/>
      <c r="O6" s="2"/>
    </row>
    <row r="7" spans="1:15">
      <c r="A7" s="5"/>
      <c r="B7" s="10" t="s">
        <v>21</v>
      </c>
      <c r="C7" s="48"/>
      <c r="D7" s="2"/>
      <c r="E7" s="12"/>
      <c r="F7" s="16">
        <f t="shared" si="0"/>
        <v>0</v>
      </c>
      <c r="G7" s="15"/>
      <c r="H7" s="16"/>
      <c r="I7" s="15"/>
      <c r="J7" s="16"/>
      <c r="K7" s="15"/>
      <c r="L7" s="16"/>
      <c r="M7" s="2"/>
      <c r="N7" s="2"/>
      <c r="O7" s="2"/>
    </row>
    <row r="8" spans="1:15">
      <c r="A8" s="5"/>
      <c r="B8" s="44" t="s">
        <v>22</v>
      </c>
      <c r="D8" s="2"/>
      <c r="E8" s="12"/>
      <c r="F8" s="16"/>
      <c r="G8" s="15"/>
      <c r="H8" s="39"/>
      <c r="I8" s="15"/>
      <c r="J8" s="16"/>
      <c r="K8" s="15"/>
      <c r="L8" s="39"/>
      <c r="M8" s="2"/>
      <c r="N8" s="2"/>
      <c r="O8" s="2"/>
    </row>
    <row r="9" spans="1:15">
      <c r="A9" s="5"/>
      <c r="B9" s="10" t="s">
        <v>23</v>
      </c>
      <c r="C9" s="48"/>
      <c r="D9" s="2"/>
      <c r="E9" s="12"/>
      <c r="F9" s="16">
        <f t="shared" si="0"/>
        <v>0</v>
      </c>
      <c r="G9" s="15"/>
      <c r="H9" s="16"/>
      <c r="I9" s="15"/>
      <c r="J9" s="16"/>
      <c r="K9" s="15"/>
      <c r="L9" s="16"/>
      <c r="M9" s="2"/>
      <c r="N9" s="2"/>
      <c r="O9" s="2"/>
    </row>
    <row r="10" spans="1:15">
      <c r="A10" s="5"/>
      <c r="B10" s="10" t="s">
        <v>24</v>
      </c>
      <c r="C10" s="48"/>
      <c r="D10" s="2"/>
      <c r="E10" s="12"/>
      <c r="F10" s="16">
        <f t="shared" si="0"/>
        <v>0</v>
      </c>
      <c r="G10" s="15"/>
      <c r="H10" s="16"/>
      <c r="I10" s="15"/>
      <c r="J10" s="16"/>
      <c r="K10" s="15"/>
      <c r="L10" s="16"/>
      <c r="M10" s="2"/>
      <c r="N10" s="2"/>
      <c r="O10" s="2"/>
    </row>
    <row r="11" spans="1:15">
      <c r="A11" s="5"/>
      <c r="B11" s="10" t="s">
        <v>25</v>
      </c>
      <c r="C11" s="48"/>
      <c r="D11" s="2"/>
      <c r="E11" s="12"/>
      <c r="F11" s="16">
        <f t="shared" si="0"/>
        <v>0</v>
      </c>
      <c r="G11" s="15"/>
      <c r="H11" s="16"/>
      <c r="I11" s="15"/>
      <c r="J11" s="16"/>
      <c r="K11" s="15"/>
      <c r="L11" s="16"/>
      <c r="M11" s="2"/>
      <c r="N11" s="2"/>
      <c r="O11" s="2"/>
    </row>
    <row r="12" spans="1:15">
      <c r="A12" s="5"/>
      <c r="B12" s="10" t="s">
        <v>26</v>
      </c>
      <c r="C12" s="48"/>
      <c r="D12" s="2"/>
      <c r="E12" s="12"/>
      <c r="F12" s="16">
        <f t="shared" si="0"/>
        <v>0</v>
      </c>
      <c r="G12" s="15"/>
      <c r="H12" s="16"/>
      <c r="I12" s="15"/>
      <c r="J12" s="16"/>
      <c r="K12" s="15"/>
      <c r="L12" s="16"/>
      <c r="M12" s="2"/>
      <c r="N12" s="2"/>
      <c r="O12" s="2"/>
    </row>
    <row r="13" spans="1:15">
      <c r="A13" s="5"/>
      <c r="B13" s="43" t="s">
        <v>27</v>
      </c>
      <c r="C13" s="48"/>
      <c r="D13" s="2"/>
      <c r="E13" s="12"/>
      <c r="F13" s="16"/>
      <c r="G13" s="15"/>
      <c r="H13" s="39"/>
      <c r="I13" s="35"/>
      <c r="J13" s="16"/>
      <c r="K13" s="15"/>
      <c r="L13" s="16"/>
      <c r="M13" s="2"/>
      <c r="N13" s="2"/>
      <c r="O13" s="2"/>
    </row>
    <row r="14" spans="1:15">
      <c r="A14" s="5"/>
      <c r="B14" s="43" t="s">
        <v>28</v>
      </c>
      <c r="C14" s="48"/>
      <c r="D14" s="2"/>
      <c r="E14" s="12"/>
      <c r="F14" s="16">
        <f>IF($C14="ja",1,0)</f>
        <v>0</v>
      </c>
      <c r="G14" s="15"/>
      <c r="H14" s="39"/>
      <c r="I14" s="35"/>
      <c r="J14" s="16"/>
      <c r="K14" s="15"/>
      <c r="L14" s="16"/>
      <c r="M14" s="2"/>
      <c r="N14" s="2"/>
      <c r="O14" s="2"/>
    </row>
    <row r="15" spans="1:15">
      <c r="A15" s="5"/>
      <c r="B15" s="10" t="s">
        <v>29</v>
      </c>
      <c r="C15" s="48"/>
      <c r="D15" s="2"/>
      <c r="E15" s="12"/>
      <c r="F15" s="16">
        <f t="shared" si="0"/>
        <v>0</v>
      </c>
      <c r="G15" s="15"/>
      <c r="H15" s="16"/>
      <c r="I15" s="15"/>
      <c r="J15" s="16"/>
      <c r="K15" s="15"/>
      <c r="L15" s="16"/>
      <c r="M15" s="2"/>
      <c r="N15" s="2"/>
      <c r="O15" s="2"/>
    </row>
    <row r="16" spans="1:15">
      <c r="A16" s="5"/>
      <c r="B16" s="10" t="s">
        <v>30</v>
      </c>
      <c r="C16" s="48"/>
      <c r="D16" s="2"/>
      <c r="E16" s="12"/>
      <c r="F16" s="16">
        <f t="shared" si="0"/>
        <v>0</v>
      </c>
      <c r="G16" s="15"/>
      <c r="H16" s="16"/>
      <c r="I16" s="15"/>
      <c r="J16" s="16"/>
      <c r="K16" s="15"/>
      <c r="L16" s="16"/>
      <c r="M16" s="2"/>
      <c r="N16" s="2"/>
      <c r="O16" s="2"/>
    </row>
    <row r="17" spans="1:15">
      <c r="A17" s="5"/>
      <c r="B17" s="10" t="s">
        <v>31</v>
      </c>
      <c r="C17" s="48"/>
      <c r="D17" s="2"/>
      <c r="E17" s="12"/>
      <c r="F17" s="16">
        <f t="shared" si="0"/>
        <v>0</v>
      </c>
      <c r="G17" s="15"/>
      <c r="H17" s="16"/>
      <c r="I17" s="15"/>
      <c r="J17" s="16"/>
      <c r="K17" s="15"/>
      <c r="L17" s="16"/>
      <c r="M17" s="2"/>
      <c r="N17" s="2"/>
      <c r="O17" s="2"/>
    </row>
    <row r="18" spans="1:15">
      <c r="A18" s="5"/>
      <c r="B18" s="10"/>
      <c r="C18" s="2"/>
      <c r="D18" s="2"/>
      <c r="E18" s="12"/>
      <c r="F18" s="16">
        <f t="shared" si="0"/>
        <v>0</v>
      </c>
      <c r="G18" s="15"/>
      <c r="H18" s="16"/>
      <c r="I18" s="15"/>
      <c r="J18" s="16"/>
      <c r="K18" s="15"/>
      <c r="L18" s="16"/>
      <c r="M18" s="2"/>
      <c r="N18" s="2"/>
      <c r="O18" s="2"/>
    </row>
    <row r="19" spans="1:15">
      <c r="A19" s="5"/>
      <c r="B19" s="3"/>
      <c r="C19" s="2"/>
      <c r="D19" s="2"/>
      <c r="E19" s="12"/>
      <c r="F19" s="16"/>
      <c r="G19" s="15"/>
      <c r="H19" s="16"/>
      <c r="I19" s="15"/>
      <c r="J19" s="16"/>
      <c r="K19" s="15"/>
      <c r="L19" s="16"/>
      <c r="M19" s="2"/>
      <c r="N19" s="2"/>
      <c r="O19" s="2"/>
    </row>
    <row r="20" spans="1:15" s="9" customFormat="1" ht="28.9">
      <c r="A20" s="6">
        <v>1</v>
      </c>
      <c r="B20" s="7" t="s">
        <v>32</v>
      </c>
      <c r="C20" s="8"/>
      <c r="D20" s="2"/>
      <c r="E20" s="13"/>
      <c r="F20" s="19"/>
      <c r="G20" s="15"/>
      <c r="H20" s="16"/>
      <c r="I20" s="15"/>
      <c r="J20" s="16"/>
      <c r="K20" s="15"/>
      <c r="L20" s="16"/>
      <c r="M20" s="2"/>
      <c r="N20" s="2"/>
      <c r="O20" s="2"/>
    </row>
    <row r="21" spans="1:15" ht="28.9">
      <c r="A21" s="5"/>
      <c r="B21" s="3" t="s">
        <v>33</v>
      </c>
      <c r="C21" s="48"/>
      <c r="D21" s="2"/>
      <c r="E21" s="12"/>
      <c r="F21" s="16">
        <f>IF($C21="ja",1,0)</f>
        <v>0</v>
      </c>
      <c r="G21" s="15"/>
      <c r="H21" s="16"/>
      <c r="I21" s="15">
        <f>IF($C21="ja",1,0)</f>
        <v>0</v>
      </c>
      <c r="J21" s="16"/>
      <c r="K21" s="15"/>
      <c r="L21" s="16"/>
      <c r="M21" s="2"/>
      <c r="N21" s="2"/>
      <c r="O21" s="2"/>
    </row>
    <row r="22" spans="1:15" ht="28.9">
      <c r="A22" s="5"/>
      <c r="B22" s="3" t="s">
        <v>34</v>
      </c>
      <c r="C22" s="48"/>
      <c r="D22" s="2"/>
      <c r="E22" s="12"/>
      <c r="F22" s="16">
        <f t="shared" ref="F22:F32" si="1">IF($C22="ja",1,0)</f>
        <v>0</v>
      </c>
      <c r="G22" s="15"/>
      <c r="H22" s="16"/>
      <c r="I22" s="15">
        <f t="shared" ref="I22:I25" si="2">IF($C22="ja",1,0)</f>
        <v>0</v>
      </c>
      <c r="J22" s="16"/>
      <c r="K22" s="15"/>
      <c r="L22" s="16"/>
      <c r="M22" s="2"/>
      <c r="N22" s="2"/>
      <c r="O22" s="2"/>
    </row>
    <row r="23" spans="1:15" ht="28.9">
      <c r="A23" s="5"/>
      <c r="B23" s="3" t="s">
        <v>35</v>
      </c>
      <c r="C23" s="48"/>
      <c r="D23" s="2"/>
      <c r="E23" s="12"/>
      <c r="F23" s="16">
        <f t="shared" si="1"/>
        <v>0</v>
      </c>
      <c r="G23" s="15"/>
      <c r="H23" s="16"/>
      <c r="I23" s="15">
        <f t="shared" si="2"/>
        <v>0</v>
      </c>
      <c r="J23" s="16"/>
      <c r="K23" s="35"/>
      <c r="L23" s="16"/>
      <c r="M23" s="2"/>
      <c r="N23" s="2"/>
      <c r="O23" s="2"/>
    </row>
    <row r="24" spans="1:15">
      <c r="A24" s="5"/>
      <c r="B24" s="3" t="s">
        <v>36</v>
      </c>
      <c r="C24" s="48"/>
      <c r="D24" s="2"/>
      <c r="E24" s="12"/>
      <c r="F24" s="16">
        <f t="shared" si="1"/>
        <v>0</v>
      </c>
      <c r="G24" s="15"/>
      <c r="H24" s="16"/>
      <c r="I24" s="15">
        <f t="shared" si="2"/>
        <v>0</v>
      </c>
      <c r="J24" s="16"/>
      <c r="K24" s="15"/>
      <c r="L24" s="16"/>
      <c r="M24" s="2"/>
      <c r="N24" s="2"/>
      <c r="O24" s="2"/>
    </row>
    <row r="25" spans="1:15" ht="28.9">
      <c r="A25" s="5"/>
      <c r="B25" s="3" t="s">
        <v>37</v>
      </c>
      <c r="C25" s="48"/>
      <c r="D25" s="2"/>
      <c r="E25" s="12"/>
      <c r="F25" s="16">
        <f t="shared" si="1"/>
        <v>0</v>
      </c>
      <c r="G25" s="15"/>
      <c r="H25" s="16"/>
      <c r="I25" s="15">
        <f t="shared" si="2"/>
        <v>0</v>
      </c>
      <c r="J25" s="16"/>
      <c r="K25" s="15"/>
      <c r="L25" s="16"/>
      <c r="M25" s="2"/>
      <c r="N25" s="2"/>
      <c r="O25" s="2"/>
    </row>
    <row r="26" spans="1:15">
      <c r="A26" s="5"/>
      <c r="B26" s="3" t="s">
        <v>38</v>
      </c>
      <c r="C26" s="48"/>
      <c r="D26" s="2"/>
      <c r="E26" s="12"/>
      <c r="F26" s="16">
        <f t="shared" si="1"/>
        <v>0</v>
      </c>
      <c r="G26" s="15"/>
      <c r="H26" s="16"/>
      <c r="I26" s="15">
        <f t="shared" ref="I26:I32" si="3">IF($C26="ja",1,0)</f>
        <v>0</v>
      </c>
      <c r="J26" s="16"/>
      <c r="K26" s="15"/>
      <c r="L26" s="16"/>
      <c r="M26" s="2"/>
      <c r="N26" s="2"/>
      <c r="O26" s="2"/>
    </row>
    <row r="27" spans="1:15">
      <c r="A27" s="5"/>
      <c r="B27" s="3" t="s">
        <v>39</v>
      </c>
      <c r="C27" s="48"/>
      <c r="D27" s="2"/>
      <c r="E27" s="12"/>
      <c r="F27" s="16">
        <f t="shared" si="1"/>
        <v>0</v>
      </c>
      <c r="G27" s="15"/>
      <c r="H27" s="16"/>
      <c r="I27" s="15">
        <f t="shared" si="3"/>
        <v>0</v>
      </c>
      <c r="J27" s="16"/>
      <c r="K27" s="15"/>
      <c r="L27" s="16"/>
      <c r="M27" s="2"/>
      <c r="N27" s="2"/>
      <c r="O27" s="2"/>
    </row>
    <row r="28" spans="1:15">
      <c r="A28" s="5"/>
      <c r="B28" s="3" t="s">
        <v>40</v>
      </c>
      <c r="C28" s="48"/>
      <c r="D28" s="2"/>
      <c r="E28" s="12"/>
      <c r="F28" s="16">
        <f t="shared" si="1"/>
        <v>0</v>
      </c>
      <c r="G28" s="15"/>
      <c r="H28" s="16"/>
      <c r="I28" s="15">
        <f t="shared" si="3"/>
        <v>0</v>
      </c>
      <c r="J28" s="16"/>
      <c r="K28" s="15"/>
      <c r="L28" s="16"/>
      <c r="M28" s="2"/>
      <c r="N28" s="2"/>
      <c r="O28" s="2"/>
    </row>
    <row r="29" spans="1:15">
      <c r="A29" s="5"/>
      <c r="B29" s="3" t="s">
        <v>41</v>
      </c>
      <c r="C29" s="48"/>
      <c r="D29" s="2"/>
      <c r="E29" s="12"/>
      <c r="F29" s="16">
        <f t="shared" si="1"/>
        <v>0</v>
      </c>
      <c r="G29" s="15"/>
      <c r="H29" s="16"/>
      <c r="I29" s="15">
        <f t="shared" si="3"/>
        <v>0</v>
      </c>
      <c r="J29" s="16"/>
      <c r="K29" s="15"/>
      <c r="L29" s="16"/>
      <c r="M29" s="2"/>
      <c r="N29" s="2"/>
      <c r="O29" s="2"/>
    </row>
    <row r="30" spans="1:15">
      <c r="A30" s="5"/>
      <c r="B30" s="3" t="s">
        <v>42</v>
      </c>
      <c r="C30" s="48"/>
      <c r="D30" s="2"/>
      <c r="E30" s="12"/>
      <c r="F30" s="16">
        <f t="shared" si="1"/>
        <v>0</v>
      </c>
      <c r="G30" s="15"/>
      <c r="H30" s="16">
        <f t="shared" ref="H30:H31" si="4">IF($C30="ja",1,0)</f>
        <v>0</v>
      </c>
      <c r="I30" s="15">
        <f t="shared" si="3"/>
        <v>0</v>
      </c>
      <c r="J30" s="16"/>
      <c r="K30" s="15"/>
      <c r="L30" s="16"/>
      <c r="M30" s="2"/>
      <c r="N30" s="2"/>
      <c r="O30" s="2"/>
    </row>
    <row r="31" spans="1:15">
      <c r="A31" s="5"/>
      <c r="B31" s="3" t="s">
        <v>43</v>
      </c>
      <c r="C31" s="48"/>
      <c r="D31" s="2"/>
      <c r="E31" s="12"/>
      <c r="F31" s="16">
        <f t="shared" si="1"/>
        <v>0</v>
      </c>
      <c r="G31" s="15"/>
      <c r="H31" s="16">
        <f t="shared" si="4"/>
        <v>0</v>
      </c>
      <c r="I31" s="15">
        <f t="shared" si="3"/>
        <v>0</v>
      </c>
      <c r="J31" s="16"/>
      <c r="K31" s="15"/>
      <c r="L31" s="16"/>
      <c r="M31" s="2"/>
      <c r="N31" s="2"/>
      <c r="O31" s="2"/>
    </row>
    <row r="32" spans="1:15">
      <c r="A32" s="5"/>
      <c r="B32" s="36"/>
      <c r="C32" s="8"/>
      <c r="D32" s="8"/>
      <c r="E32" s="13"/>
      <c r="F32" s="16">
        <f t="shared" si="1"/>
        <v>0</v>
      </c>
      <c r="G32" s="15"/>
      <c r="H32" s="16"/>
      <c r="I32" s="15">
        <f t="shared" si="3"/>
        <v>0</v>
      </c>
      <c r="J32" s="16"/>
      <c r="K32" s="15"/>
      <c r="L32" s="16"/>
      <c r="M32" s="2"/>
      <c r="N32" s="2"/>
      <c r="O32" s="2"/>
    </row>
    <row r="33" spans="1:15" s="9" customFormat="1" ht="28.9">
      <c r="A33" s="6">
        <v>2</v>
      </c>
      <c r="B33" s="7" t="s">
        <v>44</v>
      </c>
      <c r="C33" s="8"/>
      <c r="D33" s="8"/>
      <c r="E33" s="13"/>
      <c r="F33" s="16"/>
      <c r="G33" s="15"/>
      <c r="H33" s="16"/>
      <c r="I33" s="15"/>
      <c r="J33" s="16"/>
      <c r="K33" s="15"/>
      <c r="L33" s="16"/>
      <c r="M33" s="2"/>
      <c r="N33" s="2"/>
      <c r="O33" s="2"/>
    </row>
    <row r="34" spans="1:15">
      <c r="A34" s="5"/>
      <c r="B34" s="38" t="s">
        <v>45</v>
      </c>
      <c r="C34" s="48"/>
      <c r="D34" s="2"/>
      <c r="E34" s="12"/>
      <c r="F34" s="16">
        <f t="shared" ref="F34:F90" si="5">IF($C34="ja",1,0)</f>
        <v>0</v>
      </c>
      <c r="G34" s="15"/>
      <c r="H34" s="39"/>
      <c r="I34" s="15"/>
      <c r="J34" s="16"/>
      <c r="K34" s="15"/>
      <c r="L34" s="16">
        <f t="shared" ref="L34:L36" si="6">IF($C34="ja",1,0)</f>
        <v>0</v>
      </c>
      <c r="M34" s="2"/>
      <c r="N34" s="2"/>
      <c r="O34" s="2"/>
    </row>
    <row r="35" spans="1:15">
      <c r="A35" s="5"/>
      <c r="B35" s="38" t="s">
        <v>46</v>
      </c>
      <c r="C35" s="48"/>
      <c r="D35" s="2"/>
      <c r="E35" s="12"/>
      <c r="F35" s="16">
        <f t="shared" si="5"/>
        <v>0</v>
      </c>
      <c r="G35" s="15"/>
      <c r="H35" s="39"/>
      <c r="I35" s="15"/>
      <c r="J35" s="16"/>
      <c r="K35" s="15"/>
      <c r="L35" s="16">
        <f t="shared" si="6"/>
        <v>0</v>
      </c>
      <c r="M35" s="2"/>
      <c r="N35" s="2"/>
      <c r="O35" s="2"/>
    </row>
    <row r="36" spans="1:15">
      <c r="A36" s="5"/>
      <c r="B36" s="38" t="s">
        <v>47</v>
      </c>
      <c r="C36" s="48"/>
      <c r="D36" s="2"/>
      <c r="E36" s="12"/>
      <c r="F36" s="16">
        <f t="shared" si="5"/>
        <v>0</v>
      </c>
      <c r="G36" s="15"/>
      <c r="H36" s="39"/>
      <c r="I36" s="15"/>
      <c r="J36" s="16"/>
      <c r="K36" s="15"/>
      <c r="L36" s="16">
        <f t="shared" si="6"/>
        <v>0</v>
      </c>
      <c r="M36" s="2"/>
      <c r="N36" s="2"/>
      <c r="O36" s="2"/>
    </row>
    <row r="37" spans="1:15">
      <c r="A37" s="5"/>
      <c r="B37" s="38" t="s">
        <v>48</v>
      </c>
      <c r="C37" s="48"/>
      <c r="D37" s="2"/>
      <c r="E37" s="12"/>
      <c r="F37" s="16">
        <f t="shared" si="5"/>
        <v>0</v>
      </c>
      <c r="G37" s="15"/>
      <c r="H37" s="39"/>
      <c r="I37" s="15"/>
      <c r="J37" s="16"/>
      <c r="K37" s="15"/>
      <c r="L37" s="16">
        <f t="shared" ref="L37:L43" si="7">IF($C37="ja",1,0)</f>
        <v>0</v>
      </c>
      <c r="M37" s="2"/>
      <c r="N37" s="2"/>
      <c r="O37" s="2"/>
    </row>
    <row r="38" spans="1:15">
      <c r="A38" s="5"/>
      <c r="B38" s="38" t="s">
        <v>49</v>
      </c>
      <c r="C38" s="48"/>
      <c r="D38" s="2"/>
      <c r="E38" s="12"/>
      <c r="F38" s="16">
        <f t="shared" si="5"/>
        <v>0</v>
      </c>
      <c r="G38" s="15"/>
      <c r="H38" s="39"/>
      <c r="I38" s="15"/>
      <c r="J38" s="16"/>
      <c r="K38" s="15"/>
      <c r="L38" s="16">
        <f t="shared" si="7"/>
        <v>0</v>
      </c>
      <c r="M38" s="2"/>
      <c r="N38" s="2"/>
      <c r="O38" s="2"/>
    </row>
    <row r="39" spans="1:15" ht="15" customHeight="1">
      <c r="A39" s="5"/>
      <c r="B39" s="3" t="s">
        <v>50</v>
      </c>
      <c r="C39" s="48"/>
      <c r="D39" s="2"/>
      <c r="E39" s="12"/>
      <c r="F39" s="16">
        <f t="shared" si="5"/>
        <v>0</v>
      </c>
      <c r="G39" s="15"/>
      <c r="H39" s="16">
        <f t="shared" ref="H39:I42" si="8">IF($C39="ja",1,0)</f>
        <v>0</v>
      </c>
      <c r="I39" s="15"/>
      <c r="J39" s="16"/>
      <c r="K39" s="15"/>
      <c r="L39" s="16">
        <f t="shared" si="7"/>
        <v>0</v>
      </c>
      <c r="M39" s="2"/>
      <c r="N39" s="2"/>
      <c r="O39" s="2"/>
    </row>
    <row r="40" spans="1:15">
      <c r="A40" s="5"/>
      <c r="B40" s="3" t="s">
        <v>51</v>
      </c>
      <c r="C40" s="48"/>
      <c r="D40" s="2"/>
      <c r="E40" s="12"/>
      <c r="F40" s="16">
        <f t="shared" si="5"/>
        <v>0</v>
      </c>
      <c r="G40" s="15"/>
      <c r="H40" s="16">
        <f t="shared" si="8"/>
        <v>0</v>
      </c>
      <c r="I40" s="15"/>
      <c r="J40" s="16"/>
      <c r="K40" s="15"/>
      <c r="L40" s="16">
        <f t="shared" si="7"/>
        <v>0</v>
      </c>
      <c r="M40" s="2"/>
      <c r="N40" s="2"/>
      <c r="O40" s="2"/>
    </row>
    <row r="41" spans="1:15" ht="28.9">
      <c r="A41" s="5"/>
      <c r="B41" s="3" t="s">
        <v>52</v>
      </c>
      <c r="C41" s="48"/>
      <c r="D41" s="2"/>
      <c r="E41" s="12"/>
      <c r="F41" s="16">
        <f t="shared" si="5"/>
        <v>0</v>
      </c>
      <c r="G41" s="15"/>
      <c r="H41" s="39"/>
      <c r="I41" s="41">
        <f t="shared" si="8"/>
        <v>0</v>
      </c>
      <c r="J41" s="16"/>
      <c r="K41" s="15"/>
      <c r="L41" s="16">
        <f t="shared" si="7"/>
        <v>0</v>
      </c>
      <c r="M41" s="2"/>
      <c r="N41" s="2"/>
      <c r="O41" s="2"/>
    </row>
    <row r="42" spans="1:15">
      <c r="A42" s="5"/>
      <c r="B42" s="3" t="s">
        <v>53</v>
      </c>
      <c r="C42" s="48"/>
      <c r="D42" s="2"/>
      <c r="E42" s="12"/>
      <c r="F42" s="16">
        <f t="shared" si="5"/>
        <v>0</v>
      </c>
      <c r="G42" s="15"/>
      <c r="H42" s="16">
        <f t="shared" si="8"/>
        <v>0</v>
      </c>
      <c r="I42" s="15"/>
      <c r="J42" s="16"/>
      <c r="K42" s="15"/>
      <c r="L42" s="16">
        <f t="shared" si="7"/>
        <v>0</v>
      </c>
      <c r="M42" s="2"/>
      <c r="N42" s="2"/>
      <c r="O42" s="2"/>
    </row>
    <row r="43" spans="1:15">
      <c r="A43" s="5"/>
      <c r="B43" s="3" t="s">
        <v>54</v>
      </c>
      <c r="C43" s="48"/>
      <c r="D43" s="2"/>
      <c r="E43" s="12"/>
      <c r="F43" s="16">
        <f t="shared" si="5"/>
        <v>0</v>
      </c>
      <c r="G43" s="15">
        <f t="shared" ref="G43" si="9">IF($C43="ja",1,0)</f>
        <v>0</v>
      </c>
      <c r="H43" s="39"/>
      <c r="I43" s="15"/>
      <c r="J43" s="16">
        <f t="shared" ref="J43" si="10">IF($C43="ja",1,0)</f>
        <v>0</v>
      </c>
      <c r="K43" s="15"/>
      <c r="L43" s="16">
        <f t="shared" si="7"/>
        <v>0</v>
      </c>
      <c r="M43" s="2"/>
      <c r="N43" s="2"/>
      <c r="O43" s="2"/>
    </row>
    <row r="44" spans="1:15">
      <c r="A44" s="5"/>
      <c r="B44" s="3"/>
      <c r="C44" s="2"/>
      <c r="D44" s="2"/>
      <c r="E44" s="12"/>
      <c r="F44" s="16"/>
      <c r="G44" s="15"/>
      <c r="H44" s="16"/>
      <c r="I44" s="15"/>
      <c r="J44" s="16"/>
      <c r="K44" s="15"/>
      <c r="L44" s="16"/>
      <c r="M44" s="2"/>
      <c r="N44" s="2"/>
      <c r="O44" s="2"/>
    </row>
    <row r="45" spans="1:15" s="9" customFormat="1" ht="28.9">
      <c r="A45" s="6">
        <v>3</v>
      </c>
      <c r="B45" s="7" t="s">
        <v>55</v>
      </c>
      <c r="C45" s="8"/>
      <c r="D45" s="8"/>
      <c r="E45" s="13"/>
      <c r="F45" s="16"/>
      <c r="G45" s="15"/>
      <c r="H45" s="16"/>
      <c r="I45" s="15"/>
      <c r="J45" s="16"/>
      <c r="K45" s="15"/>
      <c r="L45" s="16"/>
      <c r="M45" s="2"/>
      <c r="N45" s="2"/>
      <c r="O45" s="2"/>
    </row>
    <row r="46" spans="1:15">
      <c r="A46" s="5"/>
      <c r="B46" s="11" t="s">
        <v>56</v>
      </c>
      <c r="C46" s="48"/>
      <c r="D46" s="2"/>
      <c r="E46" s="12"/>
      <c r="F46" s="16">
        <f t="shared" si="5"/>
        <v>0</v>
      </c>
      <c r="G46" s="15"/>
      <c r="H46" s="16">
        <f t="shared" ref="H46:H59" si="11">IF($C46="ja",1,0)</f>
        <v>0</v>
      </c>
      <c r="I46" s="15"/>
      <c r="J46" s="16"/>
      <c r="K46" s="15"/>
      <c r="L46" s="16"/>
      <c r="M46" s="2"/>
      <c r="N46" s="2"/>
      <c r="O46" s="2"/>
    </row>
    <row r="47" spans="1:15">
      <c r="A47" s="5"/>
      <c r="B47" s="11" t="s">
        <v>57</v>
      </c>
      <c r="C47" s="48"/>
      <c r="D47" s="2"/>
      <c r="E47" s="12"/>
      <c r="F47" s="16">
        <f t="shared" si="5"/>
        <v>0</v>
      </c>
      <c r="G47" s="15"/>
      <c r="H47" s="16">
        <f t="shared" si="11"/>
        <v>0</v>
      </c>
      <c r="I47" s="15"/>
      <c r="J47" s="16"/>
      <c r="K47" s="15"/>
      <c r="L47" s="16"/>
      <c r="M47" s="2"/>
      <c r="N47" s="2"/>
      <c r="O47" s="2"/>
    </row>
    <row r="48" spans="1:15" ht="30" customHeight="1">
      <c r="A48" s="5"/>
      <c r="B48" s="3" t="s">
        <v>58</v>
      </c>
      <c r="C48" s="48"/>
      <c r="D48" s="2"/>
      <c r="E48" s="12"/>
      <c r="F48" s="16">
        <f t="shared" si="5"/>
        <v>0</v>
      </c>
      <c r="G48" s="15"/>
      <c r="H48" s="16">
        <f t="shared" si="11"/>
        <v>0</v>
      </c>
      <c r="I48" s="15"/>
      <c r="J48" s="16"/>
      <c r="K48" s="15"/>
      <c r="L48" s="16"/>
      <c r="M48" s="2"/>
      <c r="N48" s="2"/>
      <c r="O48" s="2"/>
    </row>
    <row r="49" spans="1:15">
      <c r="A49" s="5"/>
      <c r="B49" s="3" t="s">
        <v>59</v>
      </c>
      <c r="C49" s="48"/>
      <c r="D49" s="2"/>
      <c r="E49" s="12"/>
      <c r="F49" s="16">
        <f t="shared" si="5"/>
        <v>0</v>
      </c>
      <c r="G49" s="15"/>
      <c r="H49" s="16">
        <f t="shared" si="11"/>
        <v>0</v>
      </c>
      <c r="I49" s="15"/>
      <c r="J49" s="16"/>
      <c r="K49" s="15"/>
      <c r="L49" s="16"/>
      <c r="M49" s="2"/>
      <c r="N49" s="2"/>
      <c r="O49" s="2"/>
    </row>
    <row r="50" spans="1:15">
      <c r="A50" s="5"/>
      <c r="B50" s="3" t="s">
        <v>60</v>
      </c>
      <c r="C50" s="48"/>
      <c r="D50" s="2"/>
      <c r="E50" s="12"/>
      <c r="F50" s="16">
        <f t="shared" si="5"/>
        <v>0</v>
      </c>
      <c r="G50" s="15"/>
      <c r="H50" s="16">
        <f t="shared" si="11"/>
        <v>0</v>
      </c>
      <c r="I50" s="15"/>
      <c r="J50" s="16"/>
      <c r="K50" s="15"/>
      <c r="L50" s="16"/>
      <c r="M50" s="2"/>
      <c r="N50" s="2"/>
      <c r="O50" s="2"/>
    </row>
    <row r="51" spans="1:15">
      <c r="A51" s="5"/>
      <c r="B51" s="3" t="s">
        <v>61</v>
      </c>
      <c r="C51" s="48"/>
      <c r="D51" s="2"/>
      <c r="E51" s="12"/>
      <c r="F51" s="16">
        <f t="shared" si="5"/>
        <v>0</v>
      </c>
      <c r="G51" s="15"/>
      <c r="H51" s="16">
        <f t="shared" si="11"/>
        <v>0</v>
      </c>
      <c r="I51" s="15"/>
      <c r="J51" s="16"/>
      <c r="K51" s="15"/>
      <c r="L51" s="16"/>
      <c r="M51" s="2"/>
      <c r="N51" s="2"/>
      <c r="O51" s="2"/>
    </row>
    <row r="52" spans="1:15">
      <c r="A52" s="5"/>
      <c r="B52" s="3"/>
      <c r="C52" s="2"/>
      <c r="D52" s="2"/>
      <c r="E52" s="12"/>
      <c r="F52" s="16">
        <f t="shared" si="5"/>
        <v>0</v>
      </c>
      <c r="G52" s="15"/>
      <c r="H52" s="16">
        <f t="shared" si="11"/>
        <v>0</v>
      </c>
      <c r="I52" s="15"/>
      <c r="J52" s="16"/>
      <c r="K52" s="15"/>
      <c r="L52" s="16"/>
      <c r="M52" s="2"/>
      <c r="N52" s="2"/>
      <c r="O52" s="2"/>
    </row>
    <row r="53" spans="1:15" s="9" customFormat="1" ht="28.9">
      <c r="A53" s="6">
        <v>4</v>
      </c>
      <c r="B53" s="7" t="s">
        <v>62</v>
      </c>
      <c r="C53" s="8"/>
      <c r="D53" s="8"/>
      <c r="E53" s="13"/>
      <c r="F53" s="16"/>
      <c r="G53" s="15"/>
      <c r="H53" s="16"/>
      <c r="I53" s="15"/>
      <c r="J53" s="16"/>
      <c r="K53" s="15"/>
      <c r="L53" s="16"/>
      <c r="M53" s="2"/>
      <c r="N53" s="2"/>
      <c r="O53" s="2"/>
    </row>
    <row r="54" spans="1:15" ht="28.9">
      <c r="A54" s="5"/>
      <c r="B54" s="3" t="s">
        <v>63</v>
      </c>
      <c r="C54" s="48"/>
      <c r="D54" s="2"/>
      <c r="E54" s="12"/>
      <c r="F54" s="16">
        <f t="shared" si="5"/>
        <v>0</v>
      </c>
      <c r="G54" s="15"/>
      <c r="H54" s="16">
        <f t="shared" si="11"/>
        <v>0</v>
      </c>
      <c r="I54" s="15"/>
      <c r="J54" s="16"/>
      <c r="K54" s="15"/>
      <c r="L54" s="16"/>
      <c r="M54" s="2"/>
      <c r="N54" s="2"/>
      <c r="O54" s="2"/>
    </row>
    <row r="55" spans="1:15">
      <c r="A55" s="5"/>
      <c r="B55" s="3" t="s">
        <v>64</v>
      </c>
      <c r="C55" s="48"/>
      <c r="D55" s="2"/>
      <c r="E55" s="12"/>
      <c r="F55" s="16">
        <f t="shared" si="5"/>
        <v>0</v>
      </c>
      <c r="G55" s="15"/>
      <c r="H55" s="16">
        <f t="shared" si="11"/>
        <v>0</v>
      </c>
      <c r="I55" s="15"/>
      <c r="J55" s="16"/>
      <c r="K55" s="15"/>
      <c r="L55" s="16"/>
      <c r="M55" s="2"/>
      <c r="N55" s="2"/>
      <c r="O55" s="2"/>
    </row>
    <row r="56" spans="1:15">
      <c r="A56" s="5"/>
      <c r="B56" s="3" t="s">
        <v>65</v>
      </c>
      <c r="C56" s="48"/>
      <c r="D56" s="2"/>
      <c r="E56" s="12"/>
      <c r="F56" s="16">
        <f t="shared" si="5"/>
        <v>0</v>
      </c>
      <c r="G56" s="15"/>
      <c r="H56" s="16">
        <f t="shared" si="11"/>
        <v>0</v>
      </c>
      <c r="I56" s="15"/>
      <c r="J56" s="16"/>
      <c r="K56" s="15"/>
      <c r="L56" s="16"/>
      <c r="M56" s="2"/>
      <c r="N56" s="2"/>
      <c r="O56" s="2"/>
    </row>
    <row r="57" spans="1:15">
      <c r="A57" s="5"/>
      <c r="B57" s="3" t="s">
        <v>66</v>
      </c>
      <c r="C57" s="48"/>
      <c r="D57" s="2"/>
      <c r="E57" s="12"/>
      <c r="F57" s="16">
        <f t="shared" si="5"/>
        <v>0</v>
      </c>
      <c r="G57" s="15"/>
      <c r="H57" s="16">
        <f t="shared" si="11"/>
        <v>0</v>
      </c>
      <c r="I57" s="15"/>
      <c r="J57" s="16"/>
      <c r="K57" s="15"/>
      <c r="L57" s="16"/>
      <c r="M57" s="2"/>
      <c r="N57" s="2"/>
      <c r="O57" s="2"/>
    </row>
    <row r="58" spans="1:15">
      <c r="A58" s="5"/>
      <c r="B58" s="10" t="s">
        <v>67</v>
      </c>
      <c r="C58" s="48">
        <f>C30</f>
        <v>0</v>
      </c>
      <c r="D58" s="2"/>
      <c r="E58" s="12"/>
      <c r="F58" s="16">
        <f t="shared" si="5"/>
        <v>0</v>
      </c>
      <c r="G58" s="15"/>
      <c r="H58" s="16">
        <f t="shared" si="11"/>
        <v>0</v>
      </c>
      <c r="I58" s="35"/>
      <c r="J58" s="16"/>
      <c r="K58" s="15"/>
      <c r="L58" s="16"/>
      <c r="M58" s="2"/>
      <c r="N58" s="2"/>
      <c r="O58" s="2"/>
    </row>
    <row r="59" spans="1:15">
      <c r="A59" s="5"/>
      <c r="B59" s="3" t="s">
        <v>68</v>
      </c>
      <c r="C59" s="48"/>
      <c r="D59" s="2"/>
      <c r="E59" s="12"/>
      <c r="F59" s="16">
        <f t="shared" si="5"/>
        <v>0</v>
      </c>
      <c r="G59" s="15"/>
      <c r="H59" s="16">
        <f t="shared" si="11"/>
        <v>0</v>
      </c>
      <c r="I59" s="35"/>
      <c r="J59" s="16"/>
      <c r="K59" s="15"/>
      <c r="L59" s="37"/>
      <c r="M59" s="2"/>
      <c r="N59" s="2"/>
      <c r="O59" s="2"/>
    </row>
    <row r="60" spans="1:15">
      <c r="A60" s="5"/>
      <c r="B60" s="3"/>
      <c r="C60" s="2"/>
      <c r="D60" s="2"/>
      <c r="E60" s="12"/>
      <c r="F60" s="16"/>
      <c r="G60" s="15"/>
      <c r="H60" s="16"/>
      <c r="I60" s="15"/>
      <c r="J60" s="16"/>
      <c r="K60" s="15"/>
      <c r="L60" s="16"/>
      <c r="M60" s="2"/>
      <c r="N60" s="2"/>
      <c r="O60" s="2"/>
    </row>
    <row r="61" spans="1:15" s="9" customFormat="1" ht="28.9">
      <c r="A61" s="6">
        <v>5</v>
      </c>
      <c r="B61" s="7" t="s">
        <v>69</v>
      </c>
      <c r="C61" s="8"/>
      <c r="D61" s="8"/>
      <c r="E61" s="13"/>
      <c r="F61" s="16"/>
      <c r="G61" s="15"/>
      <c r="H61" s="16"/>
      <c r="I61" s="15"/>
      <c r="J61" s="16"/>
      <c r="K61" s="15"/>
      <c r="L61" s="16"/>
      <c r="M61" s="2"/>
      <c r="N61" s="2"/>
      <c r="O61" s="2"/>
    </row>
    <row r="62" spans="1:15" ht="15" customHeight="1">
      <c r="A62" s="5"/>
      <c r="B62" s="3" t="s">
        <v>70</v>
      </c>
      <c r="C62" s="48"/>
      <c r="D62" s="2"/>
      <c r="E62" s="12"/>
      <c r="F62" s="16">
        <f t="shared" si="5"/>
        <v>0</v>
      </c>
      <c r="G62" s="15"/>
      <c r="H62" s="16">
        <f t="shared" ref="H62:H63" si="12">IF($C62="ja",1,0)</f>
        <v>0</v>
      </c>
      <c r="I62" s="35"/>
      <c r="J62" s="16"/>
      <c r="K62" s="15"/>
      <c r="L62" s="16"/>
      <c r="M62" s="2"/>
      <c r="N62" s="2"/>
      <c r="O62" s="2"/>
    </row>
    <row r="63" spans="1:15">
      <c r="A63" s="5"/>
      <c r="B63" s="3" t="s">
        <v>71</v>
      </c>
      <c r="C63" s="48"/>
      <c r="D63" s="2"/>
      <c r="E63" s="12"/>
      <c r="F63" s="16">
        <f t="shared" si="5"/>
        <v>0</v>
      </c>
      <c r="G63" s="15"/>
      <c r="H63" s="16">
        <f t="shared" si="12"/>
        <v>0</v>
      </c>
      <c r="I63" s="35"/>
      <c r="J63" s="16"/>
      <c r="K63" s="15"/>
      <c r="L63" s="16"/>
      <c r="M63" s="2"/>
      <c r="N63" s="2"/>
      <c r="O63" s="2"/>
    </row>
    <row r="64" spans="1:15">
      <c r="A64" s="5"/>
      <c r="B64" s="3"/>
      <c r="C64" s="2"/>
      <c r="D64" s="2"/>
      <c r="E64" s="12"/>
      <c r="F64" s="16"/>
      <c r="G64" s="15"/>
      <c r="H64" s="16"/>
      <c r="I64" s="15"/>
      <c r="J64" s="16"/>
      <c r="K64" s="15"/>
      <c r="L64" s="16"/>
      <c r="M64" s="2"/>
      <c r="N64" s="2"/>
      <c r="O64" s="2"/>
    </row>
    <row r="65" spans="1:15" s="9" customFormat="1" ht="28.9">
      <c r="A65" s="6">
        <v>6</v>
      </c>
      <c r="B65" s="7" t="s">
        <v>72</v>
      </c>
      <c r="C65" s="8"/>
      <c r="D65" s="8"/>
      <c r="E65" s="13"/>
      <c r="F65" s="16"/>
      <c r="G65" s="15"/>
      <c r="H65" s="16"/>
      <c r="I65" s="15"/>
      <c r="J65" s="16"/>
      <c r="K65" s="15"/>
      <c r="L65" s="16"/>
      <c r="M65" s="2"/>
      <c r="N65" s="2"/>
      <c r="O65" s="2"/>
    </row>
    <row r="66" spans="1:15" ht="43.15">
      <c r="A66" s="5"/>
      <c r="B66" s="3" t="s">
        <v>73</v>
      </c>
      <c r="C66" s="48"/>
      <c r="D66" s="2"/>
      <c r="E66" s="12"/>
      <c r="F66" s="16">
        <f t="shared" si="5"/>
        <v>0</v>
      </c>
      <c r="G66" s="15"/>
      <c r="H66" s="16"/>
      <c r="I66" s="15">
        <f t="shared" ref="I66:K68" si="13">IF($C66="ja",1,0)</f>
        <v>0</v>
      </c>
      <c r="J66" s="16"/>
      <c r="K66" s="15">
        <f t="shared" si="13"/>
        <v>0</v>
      </c>
      <c r="L66" s="16"/>
      <c r="M66" s="2"/>
      <c r="N66" s="2"/>
      <c r="O66" s="2"/>
    </row>
    <row r="67" spans="1:15">
      <c r="A67" s="5"/>
      <c r="B67" s="3" t="s">
        <v>74</v>
      </c>
      <c r="C67" s="48"/>
      <c r="D67" s="2"/>
      <c r="E67" s="12"/>
      <c r="F67" s="16">
        <f t="shared" si="5"/>
        <v>0</v>
      </c>
      <c r="G67" s="15"/>
      <c r="H67" s="16"/>
      <c r="I67" s="15">
        <f t="shared" si="13"/>
        <v>0</v>
      </c>
      <c r="J67" s="16"/>
      <c r="K67" s="15">
        <f t="shared" si="13"/>
        <v>0</v>
      </c>
      <c r="L67" s="16"/>
      <c r="M67" s="2"/>
      <c r="N67" s="2"/>
      <c r="O67" s="2"/>
    </row>
    <row r="68" spans="1:15" ht="28.9">
      <c r="A68" s="5"/>
      <c r="B68" s="3" t="s">
        <v>75</v>
      </c>
      <c r="C68" s="48"/>
      <c r="D68" s="2"/>
      <c r="E68" s="12"/>
      <c r="F68" s="16">
        <f t="shared" si="5"/>
        <v>0</v>
      </c>
      <c r="G68" s="15"/>
      <c r="H68" s="39"/>
      <c r="I68" s="35"/>
      <c r="J68" s="16"/>
      <c r="K68" s="15">
        <f t="shared" si="13"/>
        <v>0</v>
      </c>
      <c r="L68" s="37"/>
      <c r="M68" s="2"/>
      <c r="N68" s="2"/>
      <c r="O68" s="2"/>
    </row>
    <row r="69" spans="1:15">
      <c r="A69" s="5"/>
      <c r="B69" s="3"/>
      <c r="C69" s="2"/>
      <c r="D69" s="2"/>
      <c r="E69" s="12"/>
      <c r="F69" s="16"/>
      <c r="G69" s="15"/>
      <c r="H69" s="16"/>
      <c r="I69" s="15"/>
      <c r="J69" s="16"/>
      <c r="K69" s="15"/>
      <c r="L69" s="16"/>
      <c r="M69" s="2"/>
      <c r="N69" s="2"/>
      <c r="O69" s="2"/>
    </row>
    <row r="70" spans="1:15" s="9" customFormat="1" ht="28.9">
      <c r="A70" s="6">
        <v>7</v>
      </c>
      <c r="B70" s="7" t="s">
        <v>76</v>
      </c>
      <c r="C70" s="8"/>
      <c r="D70" s="8"/>
      <c r="E70" s="13"/>
      <c r="F70" s="16"/>
      <c r="G70" s="15"/>
      <c r="H70" s="16"/>
      <c r="I70" s="15"/>
      <c r="J70" s="16"/>
      <c r="K70" s="15"/>
      <c r="L70" s="16"/>
      <c r="M70" s="2"/>
      <c r="N70" s="2"/>
      <c r="O70" s="2"/>
    </row>
    <row r="71" spans="1:15" ht="28.9">
      <c r="A71" s="5"/>
      <c r="B71" s="3" t="s">
        <v>77</v>
      </c>
      <c r="C71" s="48"/>
      <c r="D71" s="2"/>
      <c r="E71" s="12"/>
      <c r="F71" s="16">
        <f t="shared" si="5"/>
        <v>0</v>
      </c>
      <c r="G71" s="15"/>
      <c r="H71" s="16">
        <f t="shared" ref="H71:H76" si="14">IF($C71="ja",1,0)</f>
        <v>0</v>
      </c>
      <c r="I71" s="35"/>
      <c r="J71" s="16"/>
      <c r="K71" s="15"/>
      <c r="L71" s="16"/>
      <c r="M71" s="2"/>
      <c r="N71" s="2"/>
      <c r="O71" s="2"/>
    </row>
    <row r="72" spans="1:15">
      <c r="A72" s="5"/>
      <c r="B72" s="3" t="s">
        <v>78</v>
      </c>
      <c r="C72" s="48"/>
      <c r="D72" s="2"/>
      <c r="E72" s="12"/>
      <c r="F72" s="16">
        <f t="shared" si="5"/>
        <v>0</v>
      </c>
      <c r="G72" s="15"/>
      <c r="H72" s="16">
        <f t="shared" si="14"/>
        <v>0</v>
      </c>
      <c r="I72" s="35"/>
      <c r="J72" s="16"/>
      <c r="K72" s="15"/>
      <c r="L72" s="16"/>
      <c r="M72" s="2"/>
      <c r="N72" s="2"/>
      <c r="O72" s="2"/>
    </row>
    <row r="73" spans="1:15">
      <c r="A73" s="5"/>
      <c r="B73" s="3" t="s">
        <v>79</v>
      </c>
      <c r="C73" s="48"/>
      <c r="D73" s="2"/>
      <c r="E73" s="12"/>
      <c r="F73" s="16">
        <f t="shared" si="5"/>
        <v>0</v>
      </c>
      <c r="G73" s="15"/>
      <c r="H73" s="16">
        <f t="shared" si="14"/>
        <v>0</v>
      </c>
      <c r="I73" s="35"/>
      <c r="J73" s="16"/>
      <c r="K73" s="15"/>
      <c r="L73" s="16"/>
      <c r="M73" s="2"/>
      <c r="N73" s="2"/>
      <c r="O73" s="2"/>
    </row>
    <row r="74" spans="1:15">
      <c r="A74" s="5"/>
      <c r="B74" s="3" t="s">
        <v>80</v>
      </c>
      <c r="C74" s="48"/>
      <c r="D74" s="2"/>
      <c r="E74" s="12"/>
      <c r="F74" s="16">
        <f t="shared" si="5"/>
        <v>0</v>
      </c>
      <c r="G74" s="15"/>
      <c r="H74" s="16">
        <f t="shared" si="14"/>
        <v>0</v>
      </c>
      <c r="I74" s="35"/>
      <c r="J74" s="16"/>
      <c r="K74" s="15"/>
      <c r="L74" s="16"/>
      <c r="M74" s="2"/>
      <c r="N74" s="2"/>
      <c r="O74" s="2"/>
    </row>
    <row r="75" spans="1:15">
      <c r="A75" s="5"/>
      <c r="B75" s="3" t="s">
        <v>81</v>
      </c>
      <c r="C75" s="48"/>
      <c r="D75" s="2"/>
      <c r="E75" s="12"/>
      <c r="F75" s="16">
        <f t="shared" si="5"/>
        <v>0</v>
      </c>
      <c r="G75" s="15"/>
      <c r="H75" s="16">
        <f t="shared" si="14"/>
        <v>0</v>
      </c>
      <c r="I75" s="35"/>
      <c r="J75" s="16"/>
      <c r="K75" s="15"/>
      <c r="L75" s="16"/>
      <c r="M75" s="2"/>
      <c r="N75" s="2"/>
      <c r="O75" s="2"/>
    </row>
    <row r="76" spans="1:15">
      <c r="A76" s="5"/>
      <c r="B76" s="3" t="s">
        <v>82</v>
      </c>
      <c r="C76" s="48"/>
      <c r="D76" s="2"/>
      <c r="E76" s="12"/>
      <c r="F76" s="16">
        <f t="shared" si="5"/>
        <v>0</v>
      </c>
      <c r="G76" s="15"/>
      <c r="H76" s="16">
        <f t="shared" si="14"/>
        <v>0</v>
      </c>
      <c r="I76" s="35"/>
      <c r="J76" s="16">
        <f t="shared" ref="J76" si="15">IF($C76="ja",1,0)</f>
        <v>0</v>
      </c>
      <c r="K76" s="15"/>
      <c r="L76" s="16"/>
      <c r="M76" s="2"/>
      <c r="N76" s="2"/>
      <c r="O76" s="2"/>
    </row>
    <row r="77" spans="1:15">
      <c r="A77" s="5"/>
      <c r="B77" s="3"/>
      <c r="C77" s="3"/>
      <c r="D77" s="2"/>
      <c r="E77" s="12"/>
      <c r="F77" s="16"/>
      <c r="G77" s="15"/>
      <c r="H77" s="16"/>
      <c r="I77" s="15"/>
      <c r="J77" s="16"/>
      <c r="K77" s="15"/>
      <c r="L77" s="16"/>
      <c r="M77" s="2"/>
      <c r="N77" s="2"/>
      <c r="O77" s="2"/>
    </row>
    <row r="78" spans="1:15" s="9" customFormat="1" ht="28.9">
      <c r="A78" s="6">
        <v>8</v>
      </c>
      <c r="B78" s="7" t="s">
        <v>83</v>
      </c>
      <c r="C78" s="8"/>
      <c r="D78" s="8"/>
      <c r="E78" s="13"/>
      <c r="F78" s="16"/>
      <c r="G78" s="15"/>
      <c r="H78" s="16"/>
      <c r="I78" s="15"/>
      <c r="J78" s="16"/>
      <c r="K78" s="15"/>
      <c r="L78" s="16"/>
      <c r="M78" s="2"/>
      <c r="N78" s="2"/>
      <c r="O78" s="2"/>
    </row>
    <row r="79" spans="1:15" ht="28.9">
      <c r="A79" s="5"/>
      <c r="B79" s="3" t="s">
        <v>84</v>
      </c>
      <c r="C79" s="48"/>
      <c r="D79" s="2"/>
      <c r="E79" s="12"/>
      <c r="F79" s="16">
        <f t="shared" si="5"/>
        <v>0</v>
      </c>
      <c r="G79" s="15"/>
      <c r="H79" s="16">
        <f t="shared" ref="H79:H83" si="16">IF($C79="ja",1,0)</f>
        <v>0</v>
      </c>
      <c r="I79" s="15"/>
      <c r="J79" s="16"/>
      <c r="K79" s="15"/>
      <c r="L79" s="39"/>
      <c r="M79" s="2"/>
      <c r="N79" s="2"/>
      <c r="O79" s="2"/>
    </row>
    <row r="80" spans="1:15">
      <c r="A80" s="5"/>
      <c r="B80" s="3" t="s">
        <v>85</v>
      </c>
      <c r="C80" s="48"/>
      <c r="D80" s="2"/>
      <c r="E80" s="12"/>
      <c r="F80" s="16">
        <f t="shared" si="5"/>
        <v>0</v>
      </c>
      <c r="G80" s="15"/>
      <c r="H80" s="16">
        <f t="shared" si="16"/>
        <v>0</v>
      </c>
      <c r="I80" s="15"/>
      <c r="J80" s="16"/>
      <c r="K80" s="15"/>
      <c r="L80" s="39"/>
      <c r="M80" s="2"/>
      <c r="N80" s="2"/>
      <c r="O80" s="2"/>
    </row>
    <row r="81" spans="1:15">
      <c r="A81" s="5"/>
      <c r="B81" s="3" t="s">
        <v>86</v>
      </c>
      <c r="C81" s="48"/>
      <c r="D81" s="2"/>
      <c r="E81" s="12"/>
      <c r="F81" s="16">
        <f t="shared" si="5"/>
        <v>0</v>
      </c>
      <c r="G81" s="15"/>
      <c r="H81" s="16">
        <f t="shared" si="16"/>
        <v>0</v>
      </c>
      <c r="I81" s="15"/>
      <c r="J81" s="16"/>
      <c r="K81" s="15"/>
      <c r="L81" s="16"/>
      <c r="M81" s="2"/>
      <c r="N81" s="2"/>
      <c r="O81" s="2"/>
    </row>
    <row r="82" spans="1:15" ht="15" customHeight="1">
      <c r="A82" s="5"/>
      <c r="B82" s="3" t="s">
        <v>87</v>
      </c>
      <c r="C82" s="48"/>
      <c r="D82" s="2"/>
      <c r="E82" s="12"/>
      <c r="F82" s="16">
        <f t="shared" si="5"/>
        <v>0</v>
      </c>
      <c r="G82" s="15"/>
      <c r="H82" s="16">
        <f t="shared" si="16"/>
        <v>0</v>
      </c>
      <c r="I82" s="15"/>
      <c r="J82" s="16"/>
      <c r="K82" s="15"/>
      <c r="L82" s="39"/>
      <c r="M82" s="2"/>
      <c r="N82" s="2"/>
      <c r="O82" s="2"/>
    </row>
    <row r="83" spans="1:15">
      <c r="A83" s="5"/>
      <c r="B83" s="3"/>
      <c r="C83" s="2"/>
      <c r="D83" s="2"/>
      <c r="E83" s="12"/>
      <c r="F83" s="16">
        <f t="shared" si="5"/>
        <v>0</v>
      </c>
      <c r="G83" s="15"/>
      <c r="H83" s="16">
        <f t="shared" si="16"/>
        <v>0</v>
      </c>
      <c r="I83" s="15"/>
      <c r="J83" s="16"/>
      <c r="K83" s="15"/>
      <c r="L83" s="16"/>
      <c r="M83" s="2"/>
      <c r="N83" s="2"/>
      <c r="O83" s="2"/>
    </row>
    <row r="84" spans="1:15" s="9" customFormat="1" ht="28.9">
      <c r="A84" s="6">
        <v>9</v>
      </c>
      <c r="B84" s="7" t="s">
        <v>88</v>
      </c>
      <c r="C84" s="8"/>
      <c r="D84" s="8"/>
      <c r="E84" s="13"/>
      <c r="F84" s="16"/>
      <c r="G84" s="15"/>
      <c r="H84" s="16"/>
      <c r="I84" s="15"/>
      <c r="J84" s="16"/>
      <c r="K84" s="15"/>
      <c r="L84" s="16"/>
      <c r="M84" s="2"/>
      <c r="N84" s="2"/>
      <c r="O84" s="2"/>
    </row>
    <row r="85" spans="1:15" s="9" customFormat="1">
      <c r="A85" s="6"/>
      <c r="B85" s="3" t="s">
        <v>89</v>
      </c>
      <c r="C85" s="48"/>
      <c r="D85" s="8"/>
      <c r="E85" s="13"/>
      <c r="F85" s="16">
        <f>IF($C85="nee",1,0)</f>
        <v>0</v>
      </c>
      <c r="G85" s="15">
        <f>IF($C85="nee",1,0)</f>
        <v>0</v>
      </c>
      <c r="H85" s="16"/>
      <c r="I85" s="15"/>
      <c r="J85" s="16">
        <f>IF($C85="nee",1,0)</f>
        <v>0</v>
      </c>
      <c r="K85" s="15"/>
      <c r="L85" s="16"/>
      <c r="M85" s="2"/>
      <c r="N85" s="2"/>
      <c r="O85" s="2"/>
    </row>
    <row r="86" spans="1:15" s="9" customFormat="1">
      <c r="A86" s="6"/>
      <c r="B86" s="3" t="s">
        <v>90</v>
      </c>
      <c r="C86" s="48"/>
      <c r="D86" s="8"/>
      <c r="E86" s="13"/>
      <c r="F86" s="16">
        <f t="shared" ref="F86:G87" si="17">IF($C86="ja",1,0)</f>
        <v>0</v>
      </c>
      <c r="G86" s="15">
        <f t="shared" si="17"/>
        <v>0</v>
      </c>
      <c r="H86" s="16"/>
      <c r="I86" s="15"/>
      <c r="J86" s="16">
        <f>IF($C86="ja",1,0)</f>
        <v>0</v>
      </c>
      <c r="K86" s="15"/>
      <c r="L86" s="16"/>
      <c r="M86" s="2"/>
      <c r="N86" s="2"/>
      <c r="O86" s="2"/>
    </row>
    <row r="87" spans="1:15" s="9" customFormat="1">
      <c r="A87" s="6"/>
      <c r="B87" s="3" t="s">
        <v>91</v>
      </c>
      <c r="C87" s="48"/>
      <c r="D87" s="8"/>
      <c r="E87" s="13"/>
      <c r="F87" s="16">
        <f t="shared" si="17"/>
        <v>0</v>
      </c>
      <c r="G87" s="15">
        <f t="shared" si="17"/>
        <v>0</v>
      </c>
      <c r="H87" s="16"/>
      <c r="I87" s="15"/>
      <c r="J87" s="16">
        <f>IF($C87="ja",1,0)</f>
        <v>0</v>
      </c>
      <c r="K87" s="15"/>
      <c r="L87" s="16"/>
      <c r="M87" s="2"/>
      <c r="N87" s="2"/>
      <c r="O87" s="2"/>
    </row>
    <row r="88" spans="1:15" s="9" customFormat="1" ht="15" customHeight="1">
      <c r="A88" s="6"/>
      <c r="B88" s="3" t="s">
        <v>92</v>
      </c>
      <c r="C88" s="48"/>
      <c r="D88" s="8"/>
      <c r="E88" s="13"/>
      <c r="F88" s="16">
        <f>IF($C88="nee",1,0)</f>
        <v>0</v>
      </c>
      <c r="G88" s="15">
        <f>IF($C88="nee",1,0)</f>
        <v>0</v>
      </c>
      <c r="H88" s="16"/>
      <c r="I88" s="15"/>
      <c r="J88" s="16">
        <f>IF($C88="nee",1,0)</f>
        <v>0</v>
      </c>
      <c r="K88" s="15"/>
      <c r="L88" s="16"/>
      <c r="M88" s="2"/>
      <c r="N88" s="2"/>
      <c r="O88" s="2"/>
    </row>
    <row r="89" spans="1:15">
      <c r="A89" s="5"/>
      <c r="B89" s="3"/>
      <c r="C89" s="2"/>
      <c r="D89" s="2"/>
      <c r="E89" s="12"/>
      <c r="F89" s="16"/>
      <c r="G89" s="15"/>
      <c r="H89" s="16"/>
      <c r="I89" s="15"/>
      <c r="J89" s="16"/>
      <c r="K89" s="15"/>
      <c r="L89" s="16"/>
      <c r="M89" s="2"/>
      <c r="N89" s="2"/>
      <c r="O89" s="2"/>
    </row>
    <row r="90" spans="1:15" s="9" customFormat="1">
      <c r="A90" s="6">
        <v>10</v>
      </c>
      <c r="B90" s="7" t="s">
        <v>93</v>
      </c>
      <c r="C90" s="48"/>
      <c r="D90" s="8"/>
      <c r="E90" s="13"/>
      <c r="F90" s="16">
        <f t="shared" si="5"/>
        <v>0</v>
      </c>
      <c r="G90" s="15">
        <f t="shared" ref="G90" si="18">IF($C90="ja",1,0)</f>
        <v>0</v>
      </c>
      <c r="H90" s="16"/>
      <c r="I90" s="15"/>
      <c r="J90" s="16">
        <f t="shared" ref="J90" si="19">IF($C90="ja",1,0)</f>
        <v>0</v>
      </c>
      <c r="K90" s="15"/>
      <c r="L90" s="16"/>
      <c r="M90" s="2"/>
      <c r="N90" s="2"/>
      <c r="O90" s="2"/>
    </row>
    <row r="91" spans="1:15">
      <c r="A91" s="5"/>
      <c r="B91" s="3"/>
      <c r="C91" s="2"/>
      <c r="D91" s="2"/>
      <c r="E91" s="12"/>
      <c r="F91" s="16"/>
      <c r="G91" s="15"/>
      <c r="H91" s="16"/>
      <c r="I91" s="15"/>
      <c r="J91" s="16"/>
      <c r="K91" s="15"/>
      <c r="L91" s="16"/>
      <c r="M91" s="2"/>
      <c r="N91" s="2"/>
      <c r="O91" s="2"/>
    </row>
    <row r="92" spans="1:15">
      <c r="A92" s="5"/>
      <c r="B92" s="3"/>
      <c r="C92" s="2"/>
      <c r="D92" s="2"/>
      <c r="E92" s="12"/>
      <c r="F92" s="16"/>
      <c r="G92" s="15">
        <f t="shared" ref="G92:L92" si="20">SUM(G21:G90)</f>
        <v>0</v>
      </c>
      <c r="H92" s="16">
        <f t="shared" si="20"/>
        <v>0</v>
      </c>
      <c r="I92" s="15">
        <f t="shared" si="20"/>
        <v>0</v>
      </c>
      <c r="J92" s="16">
        <f t="shared" si="20"/>
        <v>0</v>
      </c>
      <c r="K92" s="15">
        <f t="shared" si="20"/>
        <v>0</v>
      </c>
      <c r="L92" s="16">
        <f t="shared" si="20"/>
        <v>0</v>
      </c>
      <c r="M92" s="2"/>
      <c r="N92" s="2"/>
      <c r="O92" s="2"/>
    </row>
    <row r="93" spans="1:15">
      <c r="A93" s="5"/>
      <c r="B93" s="3"/>
      <c r="C93" s="2"/>
      <c r="D93" s="2"/>
      <c r="E93" s="12"/>
      <c r="J93" s="42"/>
      <c r="M93" s="2"/>
      <c r="N93" s="2"/>
      <c r="O93" s="2"/>
    </row>
  </sheetData>
  <sheetProtection algorithmName="SHA-512" hashValue="jDvRUxYSGwKzZ+yivB37CajIympzKGFEB/dKRM9HtiOGjyNo9/2a0oxhqDJbZguhf0S2mTbj08hGTDwYi1l7BA==" saltValue="xehJSyaEA13RvSTszHGs4w==" spinCount="100000" sheet="1" objects="1" scenarios="1"/>
  <conditionalFormatting sqref="C3:C7 C9:C17">
    <cfRule type="containsBlanks" dxfId="80" priority="11">
      <formula>LEN(TRIM(C3))=0</formula>
    </cfRule>
  </conditionalFormatting>
  <conditionalFormatting sqref="C21:C31">
    <cfRule type="containsBlanks" dxfId="79" priority="10">
      <formula>LEN(TRIM(C21))=0</formula>
    </cfRule>
  </conditionalFormatting>
  <conditionalFormatting sqref="C34:C43">
    <cfRule type="containsBlanks" dxfId="78" priority="9">
      <formula>LEN(TRIM(C34))=0</formula>
    </cfRule>
  </conditionalFormatting>
  <conditionalFormatting sqref="C46:C51">
    <cfRule type="containsBlanks" dxfId="77" priority="8">
      <formula>LEN(TRIM(C46))=0</formula>
    </cfRule>
  </conditionalFormatting>
  <conditionalFormatting sqref="C54:C59">
    <cfRule type="containsBlanks" dxfId="76" priority="7">
      <formula>LEN(TRIM(C54))=0</formula>
    </cfRule>
  </conditionalFormatting>
  <conditionalFormatting sqref="C62:C63">
    <cfRule type="containsBlanks" dxfId="75" priority="6">
      <formula>LEN(TRIM(C62))=0</formula>
    </cfRule>
  </conditionalFormatting>
  <conditionalFormatting sqref="C66:C68">
    <cfRule type="containsBlanks" dxfId="74" priority="5">
      <formula>LEN(TRIM(C66))=0</formula>
    </cfRule>
  </conditionalFormatting>
  <conditionalFormatting sqref="C71:C76">
    <cfRule type="containsBlanks" dxfId="73" priority="4">
      <formula>LEN(TRIM(C71))=0</formula>
    </cfRule>
  </conditionalFormatting>
  <conditionalFormatting sqref="C79:C82">
    <cfRule type="containsBlanks" dxfId="72" priority="3">
      <formula>LEN(TRIM(C79))=0</formula>
    </cfRule>
  </conditionalFormatting>
  <conditionalFormatting sqref="C85:C88">
    <cfRule type="containsBlanks" dxfId="71" priority="2">
      <formula>LEN(TRIM(C85))=0</formula>
    </cfRule>
  </conditionalFormatting>
  <conditionalFormatting sqref="C90">
    <cfRule type="containsBlanks" dxfId="70" priority="1">
      <formula>LEN(TRIM(C90))=0</formula>
    </cfRule>
  </conditionalFormatting>
  <dataValidations count="1">
    <dataValidation type="list" allowBlank="1" showInputMessage="1" showErrorMessage="1" sqref="C85:C88 C66:C68 C46:C51 C71:C76 C79:C82 C90 C62:C63 C34:C43 C21:C31 C5:C7 C9:C12 C54:C57 C59 C14:C17" xr:uid="{00000000-0002-0000-0100-000000000000}">
      <formula1>jn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showRowColHeaders="0" zoomScale="90" zoomScaleNormal="90" workbookViewId="0">
      <selection activeCell="H3" sqref="H3"/>
    </sheetView>
  </sheetViews>
  <sheetFormatPr defaultColWidth="0" defaultRowHeight="14.45" zeroHeight="1"/>
  <cols>
    <col min="1" max="1" width="9.28515625" customWidth="1"/>
    <col min="2" max="2" width="58.7109375" style="1" customWidth="1"/>
    <col min="3" max="3" width="9.28515625" customWidth="1"/>
    <col min="4" max="4" width="10.42578125" bestFit="1" customWidth="1"/>
    <col min="5" max="5" width="5.42578125" style="1" customWidth="1"/>
    <col min="6" max="6" width="72.28515625" style="1" bestFit="1" customWidth="1"/>
    <col min="7" max="7" width="9.28515625" customWidth="1"/>
    <col min="8" max="8" width="10.7109375" bestFit="1" customWidth="1"/>
    <col min="9" max="9" width="9.28515625" customWidth="1"/>
    <col min="10" max="10" width="9.28515625" hidden="1" customWidth="1"/>
    <col min="11" max="11" width="9.7109375" hidden="1" customWidth="1"/>
    <col min="12" max="16384" width="9.28515625" hidden="1"/>
  </cols>
  <sheetData>
    <row r="1" spans="2:8" ht="9.75" customHeight="1"/>
    <row r="2" spans="2:8" ht="25.9">
      <c r="D2" s="75"/>
      <c r="E2" s="76" t="s">
        <v>94</v>
      </c>
      <c r="G2" s="9" t="s">
        <v>95</v>
      </c>
    </row>
    <row r="3" spans="2:8" ht="25.9">
      <c r="D3" s="75"/>
      <c r="E3" s="77" t="s">
        <v>96</v>
      </c>
      <c r="G3" s="79">
        <f>COUNTBLANK(signaleringslijst!C21:C31)+COUNTBLANK(signaleringslijst!C34:C43)+COUNTBLANK(signaleringslijst!C46:C51)+COUNTBLANK(signaleringslijst!C54:C59)+COUNTBLANK(signaleringslijst!C62:C63)+COUNTBLANK(signaleringslijst!C66:C68)+COUNTBLANK(signaleringslijst!C71:C76)+COUNTBLANK(signaleringslijst!C79:C82)+COUNTBLANK(signaleringslijst!C85:C88)+COUNTBLANK(signaleringslijst!C90)</f>
        <v>52</v>
      </c>
    </row>
    <row r="4" spans="2:8" ht="9.75" customHeight="1" thickBot="1"/>
    <row r="5" spans="2:8">
      <c r="B5" s="25" t="s">
        <v>97</v>
      </c>
      <c r="C5" s="26"/>
      <c r="D5" s="27"/>
      <c r="F5" s="25" t="s">
        <v>98</v>
      </c>
      <c r="G5" s="29"/>
      <c r="H5" s="30"/>
    </row>
    <row r="6" spans="2:8">
      <c r="B6" s="34"/>
      <c r="C6" s="32" t="s">
        <v>99</v>
      </c>
      <c r="D6" s="33" t="s">
        <v>100</v>
      </c>
      <c r="F6" s="34"/>
      <c r="G6" s="32" t="s">
        <v>99</v>
      </c>
      <c r="H6" s="33" t="s">
        <v>100</v>
      </c>
    </row>
    <row r="7" spans="2:8" ht="29.45" thickBot="1">
      <c r="B7" s="49" t="s">
        <v>101</v>
      </c>
      <c r="C7" s="50">
        <f>signaleringslijst!G92</f>
        <v>0</v>
      </c>
      <c r="D7" s="51">
        <v>6</v>
      </c>
      <c r="F7" s="49" t="s">
        <v>102</v>
      </c>
      <c r="G7" s="50">
        <f>C7</f>
        <v>0</v>
      </c>
      <c r="H7" s="51">
        <v>6</v>
      </c>
    </row>
    <row r="8" spans="2:8" ht="30" thickTop="1" thickBot="1">
      <c r="B8" s="56" t="s">
        <v>103</v>
      </c>
      <c r="C8" s="59">
        <f>signaleringslijst!H92</f>
        <v>0</v>
      </c>
      <c r="D8" s="58">
        <v>29</v>
      </c>
      <c r="F8" s="52" t="s">
        <v>104</v>
      </c>
      <c r="G8" s="53">
        <f>C8</f>
        <v>0</v>
      </c>
      <c r="H8" s="54">
        <v>29</v>
      </c>
    </row>
    <row r="9" spans="2:8" ht="15.6" thickTop="1" thickBot="1">
      <c r="B9" s="56" t="s">
        <v>105</v>
      </c>
      <c r="C9" s="59">
        <f>signaleringslijst!L92</f>
        <v>0</v>
      </c>
      <c r="D9" s="58">
        <v>10</v>
      </c>
      <c r="F9" s="52" t="s">
        <v>106</v>
      </c>
      <c r="G9" s="53">
        <f>C10</f>
        <v>0</v>
      </c>
      <c r="H9" s="54">
        <v>14</v>
      </c>
    </row>
    <row r="10" spans="2:8" ht="15.6" thickTop="1" thickBot="1">
      <c r="B10" s="22" t="s">
        <v>107</v>
      </c>
      <c r="C10" s="23">
        <f>signaleringslijst!I92</f>
        <v>0</v>
      </c>
      <c r="D10" s="24">
        <v>14</v>
      </c>
      <c r="F10" s="22" t="s">
        <v>108</v>
      </c>
      <c r="G10" s="23">
        <f>signaleringslijst!K92</f>
        <v>0</v>
      </c>
      <c r="H10" s="24">
        <v>3</v>
      </c>
    </row>
    <row r="11" spans="2:8" ht="30" customHeight="1" thickBot="1"/>
    <row r="12" spans="2:8">
      <c r="B12" s="25" t="s">
        <v>109</v>
      </c>
      <c r="C12" s="26"/>
      <c r="D12" s="27"/>
      <c r="F12" s="25" t="s">
        <v>110</v>
      </c>
      <c r="G12" s="29"/>
      <c r="H12" s="30"/>
    </row>
    <row r="13" spans="2:8" ht="15" thickBot="1">
      <c r="B13" s="49" t="s">
        <v>21</v>
      </c>
      <c r="C13" s="50">
        <f>signaleringslijst!C7</f>
        <v>0</v>
      </c>
      <c r="D13" s="51"/>
      <c r="F13" s="49" t="s">
        <v>111</v>
      </c>
      <c r="G13" s="50">
        <f>signaleringslijst!C12</f>
        <v>0</v>
      </c>
      <c r="H13" s="51"/>
    </row>
    <row r="14" spans="2:8" ht="15.6" thickTop="1" thickBot="1">
      <c r="B14" s="52" t="s">
        <v>23</v>
      </c>
      <c r="C14" s="53">
        <f>signaleringslijst!C9</f>
        <v>0</v>
      </c>
      <c r="D14" s="54"/>
      <c r="F14" s="52" t="s">
        <v>112</v>
      </c>
      <c r="G14" s="53">
        <f>G7</f>
        <v>0</v>
      </c>
      <c r="H14" s="54">
        <v>6</v>
      </c>
    </row>
    <row r="15" spans="2:8" ht="30" thickTop="1" thickBot="1">
      <c r="B15" s="52" t="s">
        <v>113</v>
      </c>
      <c r="C15" s="53">
        <f>signaleringslijst!C17</f>
        <v>0</v>
      </c>
      <c r="D15" s="54"/>
      <c r="F15" s="52" t="s">
        <v>114</v>
      </c>
      <c r="G15" s="60" t="str">
        <f>IF(signaleringslijst!C16="nee","voldoet niet",IF(signaleringslijst!C16="ja","voldoet wel","-"))</f>
        <v>-</v>
      </c>
      <c r="H15" s="54">
        <f>C17</f>
        <v>0</v>
      </c>
    </row>
    <row r="16" spans="2:8" ht="15.6" thickTop="1" thickBot="1">
      <c r="B16" s="52" t="s">
        <v>115</v>
      </c>
      <c r="C16" s="53">
        <f>signaleringslijst!C11</f>
        <v>0</v>
      </c>
      <c r="D16" s="54"/>
      <c r="F16" s="52" t="s">
        <v>116</v>
      </c>
      <c r="G16" s="53" t="str">
        <f>IF(signaleringslijst!F10=1,"ouder","-")</f>
        <v>-</v>
      </c>
      <c r="H16" s="54" t="str">
        <f>IF(signaleringslijst!F11=1,"jongere","-")</f>
        <v>-</v>
      </c>
    </row>
    <row r="17" spans="2:8" ht="30" thickTop="1" thickBot="1">
      <c r="B17" s="52" t="s">
        <v>117</v>
      </c>
      <c r="C17" s="53">
        <f>C18+C19</f>
        <v>0</v>
      </c>
      <c r="D17" s="54"/>
      <c r="F17" s="31" t="s">
        <v>118</v>
      </c>
      <c r="G17" s="32" t="s">
        <v>99</v>
      </c>
      <c r="H17" s="33" t="s">
        <v>100</v>
      </c>
    </row>
    <row r="18" spans="2:8" ht="30" thickTop="1" thickBot="1">
      <c r="B18" s="28" t="s">
        <v>119</v>
      </c>
      <c r="C18">
        <f>signaleringslijst!C4</f>
        <v>0</v>
      </c>
      <c r="D18" s="21"/>
      <c r="F18" s="49" t="s">
        <v>120</v>
      </c>
      <c r="G18" s="50">
        <f>G8</f>
        <v>0</v>
      </c>
      <c r="H18" s="51">
        <v>29</v>
      </c>
    </row>
    <row r="19" spans="2:8" ht="15.6" thickTop="1" thickBot="1">
      <c r="B19" s="55" t="s">
        <v>121</v>
      </c>
      <c r="C19" s="53">
        <f>signaleringslijst!C3</f>
        <v>0</v>
      </c>
      <c r="D19" s="54"/>
      <c r="F19" s="52" t="s">
        <v>122</v>
      </c>
      <c r="G19" s="53">
        <f>G9</f>
        <v>0</v>
      </c>
      <c r="H19" s="54">
        <v>14</v>
      </c>
    </row>
    <row r="20" spans="2:8" ht="30" thickTop="1" thickBot="1">
      <c r="B20" s="56" t="s">
        <v>123</v>
      </c>
      <c r="C20" s="57" t="str">
        <f>IF(signaleringslijst!C16="nee","voldoet niet",IF(signaleringslijst!C16="ja","voldoet wel","-"))</f>
        <v>-</v>
      </c>
      <c r="D20" s="58"/>
      <c r="F20" s="52" t="s">
        <v>124</v>
      </c>
      <c r="G20" s="53" t="str">
        <f>IF(signaleringslijst!F5=1,"1e keer","-")</f>
        <v>-</v>
      </c>
      <c r="H20" s="54">
        <f>C17</f>
        <v>0</v>
      </c>
    </row>
    <row r="21" spans="2:8" ht="15.6" thickTop="1" thickBot="1">
      <c r="B21" s="31" t="s">
        <v>118</v>
      </c>
      <c r="C21" s="32" t="s">
        <v>99</v>
      </c>
      <c r="D21" s="33" t="s">
        <v>100</v>
      </c>
      <c r="F21" s="52"/>
      <c r="G21" s="53"/>
      <c r="H21" s="54"/>
    </row>
    <row r="22" spans="2:8" ht="30" thickTop="1" thickBot="1">
      <c r="B22" s="49" t="s">
        <v>125</v>
      </c>
      <c r="C22" s="50">
        <f>signaleringslijst!J92+signaleringslijst!F6</f>
        <v>0</v>
      </c>
      <c r="D22" s="51">
        <v>8</v>
      </c>
      <c r="F22" s="61"/>
      <c r="G22" s="1"/>
      <c r="H22" s="21"/>
    </row>
    <row r="23" spans="2:8" ht="44.45" thickTop="1" thickBot="1">
      <c r="B23" s="56" t="s">
        <v>126</v>
      </c>
      <c r="C23" s="59">
        <f>C8</f>
        <v>0</v>
      </c>
      <c r="D23" s="58">
        <v>29</v>
      </c>
      <c r="F23" s="20"/>
      <c r="H23" s="21"/>
    </row>
    <row r="24" spans="2:8" ht="30" customHeight="1" thickTop="1" thickBot="1">
      <c r="B24" s="40" t="s">
        <v>127</v>
      </c>
      <c r="C24" s="23">
        <f>signaleringslijst!C15</f>
        <v>0</v>
      </c>
      <c r="D24" s="24"/>
      <c r="F24" s="22"/>
      <c r="G24" s="23"/>
      <c r="H24" s="24"/>
    </row>
    <row r="25" spans="2:8"/>
    <row r="26" spans="2:8" hidden="1">
      <c r="F26"/>
    </row>
    <row r="27" spans="2:8" hidden="1">
      <c r="F27"/>
    </row>
    <row r="28" spans="2:8" hidden="1">
      <c r="F28"/>
    </row>
    <row r="29" spans="2:8" hidden="1">
      <c r="F29"/>
    </row>
    <row r="30" spans="2:8" hidden="1">
      <c r="F30"/>
    </row>
    <row r="31" spans="2:8" hidden="1">
      <c r="F31"/>
    </row>
    <row r="32" spans="2:8" hidden="1">
      <c r="F32"/>
    </row>
    <row r="33" spans="6:6" hidden="1">
      <c r="F33"/>
    </row>
    <row r="34" spans="6:6" hidden="1">
      <c r="F34"/>
    </row>
  </sheetData>
  <sheetProtection algorithmName="SHA-512" hashValue="q5TrhnkYbeHuh9RQymDKEDNSwLUb0YCDV4drzZph6QYIyNjvSOq4eMekPx4Edxdfs4t722dxV1tfmnHi4Pdr2Q==" saltValue="Mc3e1BCluR7TTAJJGyU4Iw==" spinCount="100000" sheet="1" objects="1" scenarios="1"/>
  <conditionalFormatting sqref="B17:B19">
    <cfRule type="expression" dxfId="69" priority="78" stopIfTrue="1">
      <formula>$C$17&gt;60</formula>
    </cfRule>
    <cfRule type="expression" dxfId="68" priority="265">
      <formula>$C$17&gt;=12</formula>
    </cfRule>
  </conditionalFormatting>
  <conditionalFormatting sqref="B7">
    <cfRule type="expression" priority="182" stopIfTrue="1">
      <formula>$G$3&gt;0</formula>
    </cfRule>
    <cfRule type="expression" dxfId="67" priority="183" stopIfTrue="1">
      <formula>$C$7=0</formula>
    </cfRule>
    <cfRule type="expression" dxfId="66" priority="184" stopIfTrue="1">
      <formula>$C$7&gt;2</formula>
    </cfRule>
    <cfRule type="expression" dxfId="65" priority="185">
      <formula>$C$7&lt;3</formula>
    </cfRule>
  </conditionalFormatting>
  <conditionalFormatting sqref="B8 F8">
    <cfRule type="expression" priority="186" stopIfTrue="1">
      <formula>$G$3&gt;0</formula>
    </cfRule>
    <cfRule type="expression" dxfId="64" priority="187" stopIfTrue="1">
      <formula>$C$8=0</formula>
    </cfRule>
    <cfRule type="expression" dxfId="63" priority="188" stopIfTrue="1">
      <formula>$C$8&lt;15</formula>
    </cfRule>
    <cfRule type="expression" dxfId="62" priority="189">
      <formula>$C$8&gt;14</formula>
    </cfRule>
  </conditionalFormatting>
  <conditionalFormatting sqref="B13">
    <cfRule type="expression" priority="194" stopIfTrue="1">
      <formula>$G$3&gt;0</formula>
    </cfRule>
    <cfRule type="expression" dxfId="61" priority="195">
      <formula>$C$13="nee"</formula>
    </cfRule>
    <cfRule type="expression" dxfId="60" priority="196">
      <formula>$C$13="ja"</formula>
    </cfRule>
  </conditionalFormatting>
  <conditionalFormatting sqref="B14">
    <cfRule type="expression" priority="197" stopIfTrue="1">
      <formula>$G$3&gt;0</formula>
    </cfRule>
    <cfRule type="expression" dxfId="59" priority="198">
      <formula>$C$14="nee"</formula>
    </cfRule>
    <cfRule type="expression" dxfId="58" priority="199">
      <formula>$C$14="ja"</formula>
    </cfRule>
  </conditionalFormatting>
  <conditionalFormatting sqref="B15">
    <cfRule type="expression" priority="200" stopIfTrue="1">
      <formula>$G$3&gt;0</formula>
    </cfRule>
    <cfRule type="expression" dxfId="57" priority="201">
      <formula>$C$15="nee"</formula>
    </cfRule>
    <cfRule type="expression" dxfId="56" priority="202">
      <formula>$C$15="ja"</formula>
    </cfRule>
  </conditionalFormatting>
  <conditionalFormatting sqref="B16">
    <cfRule type="expression" priority="203" stopIfTrue="1">
      <formula>$G$3&gt;0</formula>
    </cfRule>
    <cfRule type="expression" dxfId="55" priority="204">
      <formula>$C$16="nee"</formula>
    </cfRule>
    <cfRule type="expression" dxfId="54" priority="205">
      <formula>$C$16="ja"</formula>
    </cfRule>
  </conditionalFormatting>
  <conditionalFormatting sqref="B22">
    <cfRule type="expression" priority="206" stopIfTrue="1">
      <formula>$G$3&gt;0</formula>
    </cfRule>
    <cfRule type="expression" dxfId="53" priority="207" stopIfTrue="1">
      <formula>$C$22&gt;3</formula>
    </cfRule>
    <cfRule type="expression" dxfId="52" priority="208" stopIfTrue="1">
      <formula>$C$22&gt;0</formula>
    </cfRule>
    <cfRule type="expression" dxfId="51" priority="209">
      <formula>$C$22=0</formula>
    </cfRule>
  </conditionalFormatting>
  <conditionalFormatting sqref="B23">
    <cfRule type="expression" priority="210" stopIfTrue="1">
      <formula>$G$3&gt;0</formula>
    </cfRule>
    <cfRule type="expression" dxfId="50" priority="211" stopIfTrue="1">
      <formula>$C$23&gt;14</formula>
    </cfRule>
    <cfRule type="expression" dxfId="49" priority="212" stopIfTrue="1">
      <formula>$C$23&gt;0</formula>
    </cfRule>
    <cfRule type="expression" dxfId="48" priority="213">
      <formula>$C$23=0</formula>
    </cfRule>
  </conditionalFormatting>
  <conditionalFormatting sqref="B24">
    <cfRule type="expression" priority="214" stopIfTrue="1">
      <formula>$G$3&gt;0</formula>
    </cfRule>
    <cfRule type="expression" dxfId="47" priority="215">
      <formula>$C$24="nee"</formula>
    </cfRule>
    <cfRule type="expression" dxfId="46" priority="216">
      <formula>$C$24="ja"</formula>
    </cfRule>
  </conditionalFormatting>
  <conditionalFormatting sqref="F7">
    <cfRule type="expression" priority="217" stopIfTrue="1">
      <formula>$G$3&gt;0</formula>
    </cfRule>
    <cfRule type="expression" dxfId="45" priority="218" stopIfTrue="1">
      <formula>$G$7&gt;2</formula>
    </cfRule>
    <cfRule type="expression" dxfId="44" priority="219" stopIfTrue="1">
      <formula>$G$7=0</formula>
    </cfRule>
    <cfRule type="expression" dxfId="43" priority="220" stopIfTrue="1">
      <formula>$G$7&lt;3</formula>
    </cfRule>
  </conditionalFormatting>
  <conditionalFormatting sqref="F9">
    <cfRule type="expression" priority="221" stopIfTrue="1">
      <formula>$G$3&gt;0</formula>
    </cfRule>
    <cfRule type="expression" dxfId="42" priority="222" stopIfTrue="1">
      <formula>$G$9=0</formula>
    </cfRule>
    <cfRule type="expression" dxfId="41" priority="223" stopIfTrue="1">
      <formula>$G$9&lt;7</formula>
    </cfRule>
    <cfRule type="expression" dxfId="40" priority="224">
      <formula>$G$9&gt;6</formula>
    </cfRule>
  </conditionalFormatting>
  <conditionalFormatting sqref="F10">
    <cfRule type="expression" priority="225" stopIfTrue="1">
      <formula>$G$3&gt;0</formula>
    </cfRule>
    <cfRule type="expression" dxfId="39" priority="226">
      <formula>$G$10=0</formula>
    </cfRule>
    <cfRule type="expression" dxfId="38" priority="227">
      <formula>$G$10&gt;0</formula>
    </cfRule>
  </conditionalFormatting>
  <conditionalFormatting sqref="F13">
    <cfRule type="expression" priority="228" stopIfTrue="1">
      <formula>$G$3&gt;0</formula>
    </cfRule>
    <cfRule type="expression" dxfId="37" priority="229">
      <formula>$G$13="nee"</formula>
    </cfRule>
    <cfRule type="expression" dxfId="36" priority="230">
      <formula>$G$13="ja"</formula>
    </cfRule>
  </conditionalFormatting>
  <conditionalFormatting sqref="F14">
    <cfRule type="expression" priority="231" stopIfTrue="1">
      <formula>$G$3&gt;0</formula>
    </cfRule>
    <cfRule type="expression" dxfId="35" priority="232">
      <formula>$C$7&gt;0</formula>
    </cfRule>
    <cfRule type="expression" dxfId="34" priority="233">
      <formula>$C$7=0</formula>
    </cfRule>
  </conditionalFormatting>
  <conditionalFormatting sqref="F15">
    <cfRule type="expression" priority="234" stopIfTrue="1">
      <formula>$G$3&gt;0</formula>
    </cfRule>
    <cfRule type="expression" dxfId="33" priority="235" stopIfTrue="1">
      <formula>$G$15="voldoet niet"</formula>
    </cfRule>
    <cfRule type="expression" dxfId="32" priority="236" stopIfTrue="1">
      <formula>$H$15&gt;60</formula>
    </cfRule>
    <cfRule type="expression" dxfId="31" priority="237">
      <formula>$H$15&lt;=60</formula>
    </cfRule>
  </conditionalFormatting>
  <conditionalFormatting sqref="F18">
    <cfRule type="expression" priority="238" stopIfTrue="1">
      <formula>$G$3&gt;0</formula>
    </cfRule>
    <cfRule type="expression" dxfId="30" priority="239" stopIfTrue="1">
      <formula>$G$18=0</formula>
    </cfRule>
    <cfRule type="expression" dxfId="29" priority="240" stopIfTrue="1">
      <formula>$G$18&lt;15</formula>
    </cfRule>
    <cfRule type="expression" dxfId="28" priority="241">
      <formula>$G$18&gt;14</formula>
    </cfRule>
  </conditionalFormatting>
  <conditionalFormatting sqref="F19">
    <cfRule type="expression" priority="242" stopIfTrue="1">
      <formula>$G$3&gt;0</formula>
    </cfRule>
    <cfRule type="expression" dxfId="27" priority="243" stopIfTrue="1">
      <formula>$G$19=0</formula>
    </cfRule>
    <cfRule type="expression" dxfId="26" priority="244" stopIfTrue="1">
      <formula>$G$19&lt;7</formula>
    </cfRule>
    <cfRule type="expression" dxfId="25" priority="245">
      <formula>$G$19&gt;6</formula>
    </cfRule>
  </conditionalFormatting>
  <conditionalFormatting sqref="F21">
    <cfRule type="expression" priority="246" stopIfTrue="1">
      <formula>$G$3&gt;0</formula>
    </cfRule>
    <cfRule type="expression" dxfId="24" priority="247">
      <formula>$G$21="nee"</formula>
    </cfRule>
    <cfRule type="expression" dxfId="23" priority="248">
      <formula>$G$21="ja"</formula>
    </cfRule>
  </conditionalFormatting>
  <conditionalFormatting sqref="B10">
    <cfRule type="expression" priority="249" stopIfTrue="1">
      <formula>$G$3&gt;0</formula>
    </cfRule>
    <cfRule type="expression" dxfId="22" priority="250" stopIfTrue="1">
      <formula>$C$10=0</formula>
    </cfRule>
    <cfRule type="expression" dxfId="21" priority="251" stopIfTrue="1">
      <formula>$C$10&lt;7</formula>
    </cfRule>
    <cfRule type="expression" dxfId="20" priority="252">
      <formula>$C$10&gt;6</formula>
    </cfRule>
  </conditionalFormatting>
  <conditionalFormatting sqref="B9">
    <cfRule type="expression" priority="253" stopIfTrue="1">
      <formula>$G$3&gt;0</formula>
    </cfRule>
    <cfRule type="expression" dxfId="19" priority="254" stopIfTrue="1">
      <formula>$C$9=0</formula>
    </cfRule>
    <cfRule type="expression" dxfId="18" priority="255" stopIfTrue="1">
      <formula>$C$9&lt;4</formula>
    </cfRule>
    <cfRule type="expression" dxfId="17" priority="256">
      <formula>$C$9&gt;3</formula>
    </cfRule>
  </conditionalFormatting>
  <conditionalFormatting sqref="B20">
    <cfRule type="expression" priority="257" stopIfTrue="1">
      <formula>$G$3&gt;0</formula>
    </cfRule>
    <cfRule type="expression" dxfId="16" priority="258" stopIfTrue="1">
      <formula>$G$15="voldoet wel"</formula>
    </cfRule>
  </conditionalFormatting>
  <conditionalFormatting sqref="F16">
    <cfRule type="expression" priority="259" stopIfTrue="1">
      <formula>$G$3&gt;0</formula>
    </cfRule>
  </conditionalFormatting>
  <conditionalFormatting sqref="F20">
    <cfRule type="expression" priority="262" stopIfTrue="1">
      <formula>$G$3&gt;0</formula>
    </cfRule>
  </conditionalFormatting>
  <conditionalFormatting sqref="B17:B19">
    <cfRule type="expression" priority="77" stopIfTrue="1">
      <formula>$G$3&gt;0</formula>
    </cfRule>
  </conditionalFormatting>
  <conditionalFormatting sqref="G3">
    <cfRule type="cellIs" dxfId="15" priority="1" operator="greaterThan">
      <formula>0</formula>
    </cfRule>
  </conditionalFormatting>
  <pageMargins left="0.7" right="0.7" top="0.75" bottom="0.75" header="0.3" footer="0.3"/>
  <pageSetup paperSize="9" orientation="portrait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0" stopIfTrue="1" id="{FE01B602-9CF6-4FBC-9609-101C0460E732}">
            <xm:f>signaleringslijst!$F$3=TRUE</xm:f>
            <x14:dxf>
              <fill>
                <patternFill>
                  <bgColor rgb="FF00FF00"/>
                </patternFill>
              </fill>
            </x14:dxf>
          </x14:cfRule>
          <xm:sqref>B17:B19</xm:sqref>
        </x14:conditionalFormatting>
        <x14:conditionalFormatting xmlns:xm="http://schemas.microsoft.com/office/excel/2006/main">
          <x14:cfRule type="expression" priority="260" id="{76668714-0727-488C-81D9-DAD9EEF8C06D}">
            <xm:f>(signaleringslijst!$F$10+signaleringslijst!$F$11)=0</xm:f>
            <x14:dxf>
              <fill>
                <patternFill>
                  <bgColor rgb="FFFF0000"/>
                </patternFill>
              </fill>
            </x14:dxf>
          </x14:cfRule>
          <x14:cfRule type="expression" priority="261" id="{826FAB04-B5F3-436F-ACC0-D012D5B3466E}">
            <xm:f>(signaleringslijst!$F$11+signaleringslijst!$F$10)&gt;0</xm:f>
            <x14:dxf>
              <fill>
                <patternFill>
                  <bgColor rgb="FF00FF00"/>
                </patternFill>
              </fill>
            </x14:dxf>
          </x14:cfRule>
          <xm:sqref>F16</xm:sqref>
        </x14:conditionalFormatting>
        <x14:conditionalFormatting xmlns:xm="http://schemas.microsoft.com/office/excel/2006/main">
          <x14:cfRule type="expression" priority="263" id="{1D10B537-562D-43DC-BBFE-FDC403040E09}">
            <xm:f>OR(signaleringslijst!D8="nee",C17&gt;=16)</xm:f>
            <x14:dxf>
              <fill>
                <patternFill>
                  <bgColor rgb="FF00FF00"/>
                </patternFill>
              </fill>
            </x14:dxf>
          </x14:cfRule>
          <x14:cfRule type="expression" priority="264" id="{BC57210B-268D-4976-AADE-5070DD330430}">
            <xm:f>AND(signaleringslijst!G8=1,C17&lt;16)</xm:f>
            <x14:dxf>
              <fill>
                <patternFill>
                  <bgColor rgb="FFFF0000"/>
                </patternFill>
              </fill>
            </x14:dxf>
          </x14:cfRule>
          <xm:sqref>F20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"/>
    </sheetView>
  </sheetViews>
  <sheetFormatPr defaultRowHeight="14.45"/>
  <sheetData>
    <row r="1" spans="1:1">
      <c r="A1" t="s">
        <v>128</v>
      </c>
    </row>
    <row r="2" spans="1:1">
      <c r="A2" t="s">
        <v>129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5"/>
  <sheetViews>
    <sheetView showGridLines="0" showRowColHeaders="0" zoomScaleNormal="100" workbookViewId="0">
      <selection activeCell="D13" sqref="D13"/>
    </sheetView>
  </sheetViews>
  <sheetFormatPr defaultColWidth="0" defaultRowHeight="14.45" zeroHeight="1"/>
  <cols>
    <col min="1" max="1" width="9.28515625" customWidth="1"/>
    <col min="2" max="2" width="56.28515625" style="1" customWidth="1"/>
    <col min="3" max="3" width="10.5703125" bestFit="1" customWidth="1"/>
    <col min="4" max="4" width="11.42578125" bestFit="1" customWidth="1"/>
    <col min="5" max="5" width="9.28515625" customWidth="1"/>
    <col min="6" max="16384" width="9.28515625" hidden="1"/>
  </cols>
  <sheetData>
    <row r="1" spans="2:4"/>
    <row r="2" spans="2:4" ht="15" thickBot="1">
      <c r="B2" s="1" t="s">
        <v>130</v>
      </c>
    </row>
    <row r="3" spans="2:4" ht="15" thickBot="1">
      <c r="B3" s="65" t="s">
        <v>131</v>
      </c>
      <c r="C3" s="66" t="s">
        <v>132</v>
      </c>
      <c r="D3" s="67" t="s">
        <v>133</v>
      </c>
    </row>
    <row r="4" spans="2:4">
      <c r="B4" s="68" t="s">
        <v>134</v>
      </c>
      <c r="C4" s="69">
        <f>SUM(signaleringslijst!F21:F31)</f>
        <v>0</v>
      </c>
      <c r="D4" s="70">
        <v>11</v>
      </c>
    </row>
    <row r="5" spans="2:4">
      <c r="B5" s="20" t="s">
        <v>135</v>
      </c>
      <c r="C5" s="1">
        <f>SUM(signaleringslijst!F34:F43)</f>
        <v>0</v>
      </c>
      <c r="D5" s="71">
        <v>10</v>
      </c>
    </row>
    <row r="6" spans="2:4">
      <c r="B6" s="20" t="s">
        <v>136</v>
      </c>
      <c r="C6" s="1">
        <f>SUM(signaleringslijst!F46:F51)</f>
        <v>0</v>
      </c>
      <c r="D6" s="71">
        <v>6</v>
      </c>
    </row>
    <row r="7" spans="2:4">
      <c r="B7" s="20" t="s">
        <v>137</v>
      </c>
      <c r="C7" s="1">
        <f>SUM(signaleringslijst!F54:F59)</f>
        <v>0</v>
      </c>
      <c r="D7" s="71">
        <v>6</v>
      </c>
    </row>
    <row r="8" spans="2:4">
      <c r="B8" s="20" t="s">
        <v>138</v>
      </c>
      <c r="C8" s="1">
        <f>SUM(signaleringslijst!F62:F63)</f>
        <v>0</v>
      </c>
      <c r="D8" s="71">
        <v>2</v>
      </c>
    </row>
    <row r="9" spans="2:4">
      <c r="B9" s="20" t="s">
        <v>139</v>
      </c>
      <c r="C9" s="1">
        <f>SUM(signaleringslijst!F66:F68)</f>
        <v>0</v>
      </c>
      <c r="D9" s="71">
        <v>3</v>
      </c>
    </row>
    <row r="10" spans="2:4">
      <c r="B10" s="20" t="s">
        <v>140</v>
      </c>
      <c r="C10" s="1">
        <f>SUM(signaleringslijst!F71:F76)</f>
        <v>0</v>
      </c>
      <c r="D10" s="71">
        <v>6</v>
      </c>
    </row>
    <row r="11" spans="2:4">
      <c r="B11" s="20" t="s">
        <v>141</v>
      </c>
      <c r="C11" s="1">
        <f>SUM(signaleringslijst!F79:F82)</f>
        <v>0</v>
      </c>
      <c r="D11" s="71">
        <v>4</v>
      </c>
    </row>
    <row r="12" spans="2:4">
      <c r="B12" s="20" t="s">
        <v>142</v>
      </c>
      <c r="C12" s="1">
        <f>SUM(signaleringslijst!F85:F88)</f>
        <v>0</v>
      </c>
      <c r="D12" s="71">
        <v>4</v>
      </c>
    </row>
    <row r="13" spans="2:4" ht="29.45" thickBot="1">
      <c r="B13" s="22" t="s">
        <v>143</v>
      </c>
      <c r="C13" s="72">
        <f>signaleringslijst!J92</f>
        <v>0</v>
      </c>
      <c r="D13" s="73">
        <v>7</v>
      </c>
    </row>
    <row r="14" spans="2:4"/>
    <row r="15" spans="2:4" ht="115.15">
      <c r="B15" s="74" t="s">
        <v>144</v>
      </c>
    </row>
  </sheetData>
  <sheetProtection algorithmName="SHA-512" hashValue="4T1ZBb27v2uJmtFv86EOGedNNOhkHYn3g/BBbJz3Y8Freu4fhVKl9rSQCa+/zdGEMcrj3jHeXkFHYdWfVMWrtA==" saltValue="LV/TyFI1KNkbrHz+i5Bp3A==" spinCount="100000" sheet="1" objects="1" scenarios="1"/>
  <conditionalFormatting sqref="B4:D4">
    <cfRule type="expression" dxfId="9" priority="10">
      <formula>$C$4&gt;5</formula>
    </cfRule>
  </conditionalFormatting>
  <conditionalFormatting sqref="B6:D6">
    <cfRule type="expression" dxfId="8" priority="9">
      <formula>$C$6&gt;2</formula>
    </cfRule>
  </conditionalFormatting>
  <conditionalFormatting sqref="B5:D5">
    <cfRule type="expression" dxfId="7" priority="8">
      <formula>$C$5&gt;4</formula>
    </cfRule>
  </conditionalFormatting>
  <conditionalFormatting sqref="B7:D7">
    <cfRule type="expression" dxfId="6" priority="7">
      <formula>$C$7&gt;2</formula>
    </cfRule>
  </conditionalFormatting>
  <conditionalFormatting sqref="B8:D8">
    <cfRule type="expression" dxfId="5" priority="6">
      <formula>$C$8&gt;0</formula>
    </cfRule>
  </conditionalFormatting>
  <conditionalFormatting sqref="B9:D9">
    <cfRule type="expression" dxfId="4" priority="5">
      <formula>$C$9&gt;0</formula>
    </cfRule>
  </conditionalFormatting>
  <conditionalFormatting sqref="B10:D10">
    <cfRule type="expression" dxfId="3" priority="4">
      <formula>$C$10&gt;2</formula>
    </cfRule>
  </conditionalFormatting>
  <conditionalFormatting sqref="B11:D11">
    <cfRule type="expression" dxfId="2" priority="3">
      <formula>$C$11&gt;1</formula>
    </cfRule>
  </conditionalFormatting>
  <conditionalFormatting sqref="B12:D12">
    <cfRule type="expression" dxfId="1" priority="2">
      <formula>$C$12&gt;1</formula>
    </cfRule>
  </conditionalFormatting>
  <conditionalFormatting sqref="B13:D13">
    <cfRule type="expression" dxfId="0" priority="1">
      <formula>$C$13&gt;3</formula>
    </cfRule>
  </conditionalFormatting>
  <pageMargins left="0.7" right="0.7" top="0.75" bottom="0.75" header="0.3" footer="0.3"/>
  <pageSetup paperSize="9" scale="90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6"/>
  <sheetViews>
    <sheetView workbookViewId="0"/>
  </sheetViews>
  <sheetFormatPr defaultRowHeight="14.45"/>
  <cols>
    <col min="1" max="1" width="103.7109375" bestFit="1" customWidth="1"/>
  </cols>
  <sheetData>
    <row r="1" spans="1:3">
      <c r="A1" s="62" t="s">
        <v>145</v>
      </c>
    </row>
    <row r="2" spans="1:3">
      <c r="A2" s="62" t="s">
        <v>146</v>
      </c>
    </row>
    <row r="4" spans="1:3" ht="16.149999999999999">
      <c r="A4" s="80" t="s">
        <v>147</v>
      </c>
    </row>
    <row r="5" spans="1:3">
      <c r="A5" s="80" t="s">
        <v>148</v>
      </c>
    </row>
    <row r="6" spans="1:3">
      <c r="A6" s="80" t="s">
        <v>149</v>
      </c>
    </row>
    <row r="7" spans="1:3">
      <c r="A7" s="80" t="s">
        <v>150</v>
      </c>
    </row>
    <row r="8" spans="1:3">
      <c r="A8" s="80" t="s">
        <v>151</v>
      </c>
    </row>
    <row r="9" spans="1:3">
      <c r="A9" s="80" t="s">
        <v>152</v>
      </c>
    </row>
    <row r="10" spans="1:3">
      <c r="A10" s="80" t="s">
        <v>153</v>
      </c>
    </row>
    <row r="11" spans="1:3">
      <c r="A11" s="80" t="s">
        <v>154</v>
      </c>
      <c r="C11" t="str">
        <f>T(B11)</f>
        <v/>
      </c>
    </row>
    <row r="12" spans="1:3">
      <c r="A12" s="81" t="s">
        <v>155</v>
      </c>
    </row>
    <row r="16" spans="1:3">
      <c r="A16" s="62" t="s">
        <v>156</v>
      </c>
    </row>
  </sheetData>
  <sheetProtection algorithmName="SHA-512" hashValue="6etxL1ALqeXFfgwC97g4cqGo6dX5bggTpQa/As6ap3P/ytCafFQJdHs/VuJ42J98Ey+kwF9hyU91e4WBvF2igA==" saltValue="Ylqp+LZKbpO5GcpNWKdnnQ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500CB8EC2C0042B05E9849D0656AED" ma:contentTypeVersion="14" ma:contentTypeDescription="Een nieuw document maken." ma:contentTypeScope="" ma:versionID="ff804777c4dc678047650fd6fcee25b3">
  <xsd:schema xmlns:xsd="http://www.w3.org/2001/XMLSchema" xmlns:xs="http://www.w3.org/2001/XMLSchema" xmlns:p="http://schemas.microsoft.com/office/2006/metadata/properties" xmlns:ns2="ef285805-cc59-4103-85a8-07f3e9d1c4e5" xmlns:ns3="0ac42807-d8fe-4629-b560-9de738a59cf1" targetNamespace="http://schemas.microsoft.com/office/2006/metadata/properties" ma:root="true" ma:fieldsID="fd46015d63b410bcb889528f9154a2bf" ns2:_="" ns3:_="">
    <xsd:import namespace="ef285805-cc59-4103-85a8-07f3e9d1c4e5"/>
    <xsd:import namespace="0ac42807-d8fe-4629-b560-9de738a59c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285805-cc59-4103-85a8-07f3e9d1c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8a9f6349-866e-4ffa-a05a-b5968c0674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c42807-d8fe-4629-b560-9de738a59cf1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e90c2271-08e3-40b6-bc40-f446cefa7369}" ma:internalName="TaxCatchAll" ma:showField="CatchAllData" ma:web="0ac42807-d8fe-4629-b560-9de738a59c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285805-cc59-4103-85a8-07f3e9d1c4e5">
      <Terms xmlns="http://schemas.microsoft.com/office/infopath/2007/PartnerControls"/>
    </lcf76f155ced4ddcb4097134ff3c332f>
    <TaxCatchAll xmlns="0ac42807-d8fe-4629-b560-9de738a59cf1" xsi:nil="true"/>
  </documentManagement>
</p:properties>
</file>

<file path=customXml/itemProps1.xml><?xml version="1.0" encoding="utf-8"?>
<ds:datastoreItem xmlns:ds="http://schemas.openxmlformats.org/officeDocument/2006/customXml" ds:itemID="{ECAA1607-441B-4A90-8CEF-34E70C21E63E}"/>
</file>

<file path=customXml/itemProps2.xml><?xml version="1.0" encoding="utf-8"?>
<ds:datastoreItem xmlns:ds="http://schemas.openxmlformats.org/officeDocument/2006/customXml" ds:itemID="{142AF07E-2ED9-4FD1-BEC9-12B0CB5D1C27}"/>
</file>

<file path=customXml/itemProps3.xml><?xml version="1.0" encoding="utf-8"?>
<ds:datastoreItem xmlns:ds="http://schemas.openxmlformats.org/officeDocument/2006/customXml" ds:itemID="{5B46199F-6B5B-4AC7-825C-998DACD09E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Officium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 Lubberman</dc:creator>
  <cp:keywords/>
  <dc:description/>
  <cp:lastModifiedBy/>
  <cp:revision/>
  <dcterms:created xsi:type="dcterms:W3CDTF">2017-02-03T12:55:20Z</dcterms:created>
  <dcterms:modified xsi:type="dcterms:W3CDTF">2025-07-16T12:53:21Z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0x01010063500CB8EC2C0042B05E9849D0656AED</vt:lpwstr>
  </property>
  <property fmtid="{D5CDD505-2E9C-101B-9397-08002B2CF9AE}" pid="3" name="Order">
    <vt:r8>37000</vt:r8>
  </property>
  <property fmtid="{D5CDD505-2E9C-101B-9397-08002B2CF9AE}" pid="4" name="MediaServiceImageTags">
    <vt:lpwstr/>
  </property>
</Properties>
</file>